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2Társulati művek jegyzéke" sheetId="2" r:id="rId2"/>
    <sheet name="M3Csatorna műszaki mennyiségek" sheetId="3" r:id="rId3"/>
    <sheet name="M4Műtárgy kimutatás" sheetId="4" r:id="rId4"/>
    <sheet name="M5Csatorna fenntartás   " sheetId="5" r:id="rId5"/>
    <sheet name="M7Éves fenntartási költség" sheetId="6" r:id="rId6"/>
    <sheet name="M6Műtárgy karbantartási költség" sheetId="7" r:id="rId7"/>
    <sheet name="Munka2" sheetId="8" r:id="rId8"/>
    <sheet name="Munka3" sheetId="9" r:id="rId9"/>
  </sheets>
  <definedNames/>
  <calcPr fullCalcOnLoad="1"/>
</workbook>
</file>

<file path=xl/sharedStrings.xml><?xml version="1.0" encoding="utf-8"?>
<sst xmlns="http://schemas.openxmlformats.org/spreadsheetml/2006/main" count="13292" uniqueCount="1859">
  <si>
    <t>Műtárgy</t>
  </si>
  <si>
    <t>Megjegyzés</t>
  </si>
  <si>
    <t>1.</t>
  </si>
  <si>
    <t>B.újlaki cs.</t>
  </si>
  <si>
    <t>Csatorna</t>
  </si>
  <si>
    <t>Nyugati főcsat. 6+780</t>
  </si>
  <si>
    <t>2.</t>
  </si>
  <si>
    <t>Bújtató</t>
  </si>
  <si>
    <t>B.újlaki 0+479</t>
  </si>
  <si>
    <t>3.</t>
  </si>
  <si>
    <t>Ú 1 csat.</t>
  </si>
  <si>
    <t>B.újlaki 0+470</t>
  </si>
  <si>
    <t>D tip. 556 fm</t>
  </si>
  <si>
    <t>C tip.  479 fm</t>
  </si>
  <si>
    <t xml:space="preserve">4. </t>
  </si>
  <si>
    <t xml:space="preserve">Áteresz </t>
  </si>
  <si>
    <t>U 1 0+025</t>
  </si>
  <si>
    <t>Kéthelyi cs.</t>
  </si>
  <si>
    <t>Nyugati főcsat.5+766</t>
  </si>
  <si>
    <t>C tip. 2056 fm</t>
  </si>
  <si>
    <t>Áteresz</t>
  </si>
  <si>
    <t xml:space="preserve">Kéthelyi 0+000 </t>
  </si>
  <si>
    <t>0,8 Vb zsil.áteresz</t>
  </si>
  <si>
    <t>6.</t>
  </si>
  <si>
    <t>Híd</t>
  </si>
  <si>
    <t>Kéthelyi 0+823</t>
  </si>
  <si>
    <t>1,50 Vb zsil. Híd</t>
  </si>
  <si>
    <t>7.</t>
  </si>
  <si>
    <t>Zsilip</t>
  </si>
  <si>
    <t>Kéthelyi 2+018</t>
  </si>
  <si>
    <t>1,0 Vb zsilip</t>
  </si>
  <si>
    <t>8.</t>
  </si>
  <si>
    <t>Zsilip, bújtató</t>
  </si>
  <si>
    <t>Kéthelyi 2+056</t>
  </si>
  <si>
    <t>0,8x1,10 Vb bújt. Zsil.</t>
  </si>
  <si>
    <t>Kéthely</t>
  </si>
  <si>
    <t>9.</t>
  </si>
  <si>
    <t>5.</t>
  </si>
  <si>
    <t>K 1 csat.</t>
  </si>
  <si>
    <t>Kéthelyi 0+148</t>
  </si>
  <si>
    <t>D tip.  1000 fm</t>
  </si>
  <si>
    <t>10.</t>
  </si>
  <si>
    <t>11.</t>
  </si>
  <si>
    <t>K 2 csat.</t>
  </si>
  <si>
    <t>Kéthelyi 0+360</t>
  </si>
  <si>
    <t>D tip. 560 fm</t>
  </si>
  <si>
    <t>12.</t>
  </si>
  <si>
    <t>K 3 csat.</t>
  </si>
  <si>
    <t>Kéthelyi 0+784</t>
  </si>
  <si>
    <t>D tip.  500 fm</t>
  </si>
  <si>
    <t>13.</t>
  </si>
  <si>
    <t>14.</t>
  </si>
  <si>
    <t>K 4 csat.</t>
  </si>
  <si>
    <t>D tip. 544 fm</t>
  </si>
  <si>
    <t>15.</t>
  </si>
  <si>
    <t>K 5 csat.</t>
  </si>
  <si>
    <t>Kéthelyi 1+186</t>
  </si>
  <si>
    <t>16.</t>
  </si>
  <si>
    <t>K 5 0+000</t>
  </si>
  <si>
    <t>17.</t>
  </si>
  <si>
    <t>K 6 csat.</t>
  </si>
  <si>
    <t>D tip. 530 fm</t>
  </si>
  <si>
    <t>18.</t>
  </si>
  <si>
    <t>K 6 0+005</t>
  </si>
  <si>
    <t>19.</t>
  </si>
  <si>
    <t>K 8 csat.</t>
  </si>
  <si>
    <t>Kéthelyi 1+584</t>
  </si>
  <si>
    <t>D tip.  520 fm</t>
  </si>
  <si>
    <t>20.</t>
  </si>
  <si>
    <t>Andrássy</t>
  </si>
  <si>
    <t>Nyugati főcsat. 4+592</t>
  </si>
  <si>
    <t>C tip.  3497 fm</t>
  </si>
  <si>
    <t>21.</t>
  </si>
  <si>
    <t>Andrássy csat.</t>
  </si>
  <si>
    <t>Andrássy 0+014</t>
  </si>
  <si>
    <t>1,0x1,2 Vb zsil.áter.</t>
  </si>
  <si>
    <t>22.</t>
  </si>
  <si>
    <t>Andrássy 1+105</t>
  </si>
  <si>
    <t>23.</t>
  </si>
  <si>
    <t>Andrássy 1+130</t>
  </si>
  <si>
    <t>1,5 Vb zsilipeshíd</t>
  </si>
  <si>
    <t>24.</t>
  </si>
  <si>
    <t>Andrássy 2+358</t>
  </si>
  <si>
    <t>25.</t>
  </si>
  <si>
    <t>Andrássy 3+497</t>
  </si>
  <si>
    <t>0,8x1,0 Vb önt.zsil.</t>
  </si>
  <si>
    <t>26.</t>
  </si>
  <si>
    <t>A 1 csat.</t>
  </si>
  <si>
    <t>Andrássy 0+676</t>
  </si>
  <si>
    <t>D tip.  548 fm</t>
  </si>
  <si>
    <t>27.</t>
  </si>
  <si>
    <t>A 2 csat.</t>
  </si>
  <si>
    <t xml:space="preserve">Andrássy 0+676 </t>
  </si>
  <si>
    <t>D tip.  620 fm</t>
  </si>
  <si>
    <t>28.</t>
  </si>
  <si>
    <t>A 3 csat</t>
  </si>
  <si>
    <t>Andrássy 1+100</t>
  </si>
  <si>
    <t>D tip.  664 fm</t>
  </si>
  <si>
    <t>29.</t>
  </si>
  <si>
    <t>A 4 csat.</t>
  </si>
  <si>
    <t>D tip.  619 fm</t>
  </si>
  <si>
    <t>30.</t>
  </si>
  <si>
    <t>A 5 csat.</t>
  </si>
  <si>
    <t>Andrássy 1+496</t>
  </si>
  <si>
    <t>D tip.  532 fm</t>
  </si>
  <si>
    <t>31.</t>
  </si>
  <si>
    <t>A 6 csat.</t>
  </si>
  <si>
    <t>D tip. 590 fm</t>
  </si>
  <si>
    <t>A 7 csat.</t>
  </si>
  <si>
    <t>Andrássy 1+908</t>
  </si>
  <si>
    <t>D tip. 528 fm</t>
  </si>
  <si>
    <t>33.</t>
  </si>
  <si>
    <t>A 8 csat.</t>
  </si>
  <si>
    <t>D tip. 576 fm</t>
  </si>
  <si>
    <t>A 9 csat.</t>
  </si>
  <si>
    <t>D tip. 1030 fm</t>
  </si>
  <si>
    <t>35.</t>
  </si>
  <si>
    <t>36.</t>
  </si>
  <si>
    <t>A 10 csat.</t>
  </si>
  <si>
    <t>37.</t>
  </si>
  <si>
    <t>A 11 csat.</t>
  </si>
  <si>
    <t>Andrássy 2+868</t>
  </si>
  <si>
    <t>D tip. 540 fm</t>
  </si>
  <si>
    <t>A 12 csat.</t>
  </si>
  <si>
    <t>Sári cs.</t>
  </si>
  <si>
    <t>Sári csat.</t>
  </si>
  <si>
    <t>Nyugati főcsat. 3+100</t>
  </si>
  <si>
    <t>C tip. 3654 fm</t>
  </si>
  <si>
    <t>40.</t>
  </si>
  <si>
    <t>Sári 0+020</t>
  </si>
  <si>
    <t>41.</t>
  </si>
  <si>
    <t>42.</t>
  </si>
  <si>
    <t>Sári 1+529</t>
  </si>
  <si>
    <t>43.</t>
  </si>
  <si>
    <t>Sári 2+944</t>
  </si>
  <si>
    <t>44.</t>
  </si>
  <si>
    <t>Sári 3+654</t>
  </si>
  <si>
    <t>0,6x0,6 bújt.önt.zsil.</t>
  </si>
  <si>
    <t>45.</t>
  </si>
  <si>
    <t>S 1 csat.</t>
  </si>
  <si>
    <t>Sári 0+626</t>
  </si>
  <si>
    <t>D tip. 626 fm</t>
  </si>
  <si>
    <t>S 1   0+000</t>
  </si>
  <si>
    <t>47.</t>
  </si>
  <si>
    <t>S 2 csat.</t>
  </si>
  <si>
    <t>Sári 0+096</t>
  </si>
  <si>
    <t>D tip. 564 fm</t>
  </si>
  <si>
    <t>B.fenyves</t>
  </si>
  <si>
    <t>48.</t>
  </si>
  <si>
    <t>S 3 csat.</t>
  </si>
  <si>
    <t>Sári 1+153</t>
  </si>
  <si>
    <t>D tip. 630 fm</t>
  </si>
  <si>
    <t>49.</t>
  </si>
  <si>
    <t>Sári 3  0+000</t>
  </si>
  <si>
    <t>50.</t>
  </si>
  <si>
    <t>S 4 csat.</t>
  </si>
  <si>
    <t>Sári 0+562</t>
  </si>
  <si>
    <t>51.</t>
  </si>
  <si>
    <t>S 5 csat.</t>
  </si>
  <si>
    <t>Sári 1+551</t>
  </si>
  <si>
    <t>D tip. 790 fm</t>
  </si>
  <si>
    <t>S 6 csat.</t>
  </si>
  <si>
    <t>Sári 1+043</t>
  </si>
  <si>
    <t>53.</t>
  </si>
  <si>
    <t>S 7 csat.</t>
  </si>
  <si>
    <t xml:space="preserve">Sári 1+897 </t>
  </si>
  <si>
    <t>D tip. 591 fm</t>
  </si>
  <si>
    <t>S 8 csat.</t>
  </si>
  <si>
    <t>Sári 1+988</t>
  </si>
  <si>
    <t>D tip. 548 fm</t>
  </si>
  <si>
    <t>55.</t>
  </si>
  <si>
    <t>S 9 csat.</t>
  </si>
  <si>
    <t xml:space="preserve">Sári 2+290 </t>
  </si>
  <si>
    <t>56.</t>
  </si>
  <si>
    <t>S 10 csat.</t>
  </si>
  <si>
    <t xml:space="preserve">Sári 2+463 </t>
  </si>
  <si>
    <t>57.</t>
  </si>
  <si>
    <t>S 11 csat.</t>
  </si>
  <si>
    <t>Sári 2+768</t>
  </si>
  <si>
    <t>D tip. 558 fm</t>
  </si>
  <si>
    <t>58.</t>
  </si>
  <si>
    <t>S 11  0+014</t>
  </si>
  <si>
    <t>60.</t>
  </si>
  <si>
    <t>S 12 csat.</t>
  </si>
  <si>
    <t>Sári 2+936</t>
  </si>
  <si>
    <t>61.</t>
  </si>
  <si>
    <t>S 13 csat.</t>
  </si>
  <si>
    <t>Sári 3+264</t>
  </si>
  <si>
    <t>D tip. 542 fm</t>
  </si>
  <si>
    <t>62.</t>
  </si>
  <si>
    <t>S 13  0+542</t>
  </si>
  <si>
    <t>0,6 zsil csőáteresz</t>
  </si>
  <si>
    <t>Pálúti I.</t>
  </si>
  <si>
    <t>Pálúti I. csat.</t>
  </si>
  <si>
    <t>Nyugati főcsat. 1+913</t>
  </si>
  <si>
    <t>C tip. 5030 fm</t>
  </si>
  <si>
    <t>64.</t>
  </si>
  <si>
    <t>Pálúti I.  0+018</t>
  </si>
  <si>
    <t>65.</t>
  </si>
  <si>
    <t>Pálúti I. 1+194</t>
  </si>
  <si>
    <t>66.</t>
  </si>
  <si>
    <t>Pálúti I. 2+182</t>
  </si>
  <si>
    <t>1,5x1,5 kerethíd</t>
  </si>
  <si>
    <t>67.</t>
  </si>
  <si>
    <t>Pálúti I. 2+214</t>
  </si>
  <si>
    <t>68.</t>
  </si>
  <si>
    <t>Pálúti I. 3+590</t>
  </si>
  <si>
    <t>69.</t>
  </si>
  <si>
    <t>Pálúti I. 4+450</t>
  </si>
  <si>
    <t>70.</t>
  </si>
  <si>
    <t>Pálúti I. 5+030</t>
  </si>
  <si>
    <t>1,1x0,8 önt. Zsilip</t>
  </si>
  <si>
    <t>71.</t>
  </si>
  <si>
    <t>Pálúti I. 2+330</t>
  </si>
  <si>
    <t>Pálúti I. 0+708</t>
  </si>
  <si>
    <t>72.</t>
  </si>
  <si>
    <t>73.</t>
  </si>
  <si>
    <t>Pálúti I. 1+180</t>
  </si>
  <si>
    <t>D tip. 524 fm</t>
  </si>
  <si>
    <t>74.</t>
  </si>
  <si>
    <t xml:space="preserve">Pálúti I. 1+660 </t>
  </si>
  <si>
    <t>Pá 1. csat.</t>
  </si>
  <si>
    <t>Pá 3. csat.</t>
  </si>
  <si>
    <t>Pá 5. csat.</t>
  </si>
  <si>
    <t>75.</t>
  </si>
  <si>
    <t>Pá 7. csat.</t>
  </si>
  <si>
    <t>Pálúti I. 2+550</t>
  </si>
  <si>
    <t>76.</t>
  </si>
  <si>
    <t>Pá 9. csat.</t>
  </si>
  <si>
    <t>Pálúti I. 3+050</t>
  </si>
  <si>
    <t xml:space="preserve">D tip. 540 fm </t>
  </si>
  <si>
    <t>77.</t>
  </si>
  <si>
    <t>Pá 11. csat.</t>
  </si>
  <si>
    <t>78.</t>
  </si>
  <si>
    <t>Pálúti II.</t>
  </si>
  <si>
    <t>Pálúti II. csat.</t>
  </si>
  <si>
    <t>Pálúti I. 0+030</t>
  </si>
  <si>
    <t>C tip.  2142 fm</t>
  </si>
  <si>
    <t>B. fenyves</t>
  </si>
  <si>
    <t>79.</t>
  </si>
  <si>
    <t>80.</t>
  </si>
  <si>
    <t>Pálúti II. 0+700</t>
  </si>
  <si>
    <t>81.</t>
  </si>
  <si>
    <t>Pálúti II. 2+060</t>
  </si>
  <si>
    <t>82.</t>
  </si>
  <si>
    <t>Pá 2. csat.</t>
  </si>
  <si>
    <t>Pálúti II. 0+708</t>
  </si>
  <si>
    <t>D tip. 470 fm</t>
  </si>
  <si>
    <t>1,0 békaszájú csőát.</t>
  </si>
  <si>
    <t>84.</t>
  </si>
  <si>
    <t>Pá 4. csat.</t>
  </si>
  <si>
    <t>Pálúti II. 1+180</t>
  </si>
  <si>
    <t>D tip. 460 fm</t>
  </si>
  <si>
    <t>85.</t>
  </si>
  <si>
    <t>Pá 2. 0+000</t>
  </si>
  <si>
    <t>Pálúti II. 0+000</t>
  </si>
  <si>
    <t>Pá 4. 0+000</t>
  </si>
  <si>
    <t>86.</t>
  </si>
  <si>
    <t>Pá 6. csat.</t>
  </si>
  <si>
    <t>Pálúti II. 1+660</t>
  </si>
  <si>
    <t>Pá 6. 0+000</t>
  </si>
  <si>
    <t>88.</t>
  </si>
  <si>
    <t>Pálúti III.</t>
  </si>
  <si>
    <t xml:space="preserve">Pálúti III. csat </t>
  </si>
  <si>
    <t>Pálúti I. 2+230</t>
  </si>
  <si>
    <t>C tip. 1410 fm</t>
  </si>
  <si>
    <t>89.</t>
  </si>
  <si>
    <t>Pá 8. csat.</t>
  </si>
  <si>
    <t>Pálúti III. 0+310</t>
  </si>
  <si>
    <t>D. tip. 450 fm</t>
  </si>
  <si>
    <t>90.</t>
  </si>
  <si>
    <t>Pá 8. 0+000</t>
  </si>
  <si>
    <t>91.</t>
  </si>
  <si>
    <t>Pá 10. csat.</t>
  </si>
  <si>
    <t>Pálúti III. 0+780</t>
  </si>
  <si>
    <t>D tip. 450 fm</t>
  </si>
  <si>
    <t>92.</t>
  </si>
  <si>
    <t>Pá 10. 0+000</t>
  </si>
  <si>
    <t>93.</t>
  </si>
  <si>
    <t>Pá 12. csat.</t>
  </si>
  <si>
    <t>Pálúti III. 1+260</t>
  </si>
  <si>
    <t>Pá 12. 0+014</t>
  </si>
  <si>
    <t>95.</t>
  </si>
  <si>
    <t>Pál öntöző</t>
  </si>
  <si>
    <t>Pál öntöző csat.</t>
  </si>
  <si>
    <t>0,8 csőáteresz</t>
  </si>
  <si>
    <t>Nyugati főcsat.0+980</t>
  </si>
  <si>
    <t>C  tip. 4481 fm</t>
  </si>
  <si>
    <t>96.</t>
  </si>
  <si>
    <t>Pál öntöző 0+000</t>
  </si>
  <si>
    <t>1,5 hullámcsőáteresz</t>
  </si>
  <si>
    <t>Pál öntöző 2+639</t>
  </si>
  <si>
    <t>98.</t>
  </si>
  <si>
    <t>Pál öntöző 2+659</t>
  </si>
  <si>
    <t>99.</t>
  </si>
  <si>
    <t xml:space="preserve">Pál öntöző 3+787 </t>
  </si>
  <si>
    <t>1,5 Vb zsil. híd</t>
  </si>
  <si>
    <t>100.</t>
  </si>
  <si>
    <t>Pál öntöző  4+481</t>
  </si>
  <si>
    <t>0,8x1,1 öntözőzsilip</t>
  </si>
  <si>
    <t>101.</t>
  </si>
  <si>
    <t>Pő 1. csat.</t>
  </si>
  <si>
    <t>Pál öntöző 0+006</t>
  </si>
  <si>
    <t>D tip. 880 fm</t>
  </si>
  <si>
    <t>Pö 1. 0+371</t>
  </si>
  <si>
    <t>1,5 Vb zsil.híd</t>
  </si>
  <si>
    <t>Pö 2. csat.</t>
  </si>
  <si>
    <t>Pál öntöző 0+600</t>
  </si>
  <si>
    <t>D tip. 700 fm</t>
  </si>
  <si>
    <t>Pö 3. csat.</t>
  </si>
  <si>
    <t>Pál öntöző 0+840</t>
  </si>
  <si>
    <t>D tip. 440 fm</t>
  </si>
  <si>
    <t>Pö 3. 0+010</t>
  </si>
  <si>
    <t>106.</t>
  </si>
  <si>
    <t xml:space="preserve">Pö 4. csat. </t>
  </si>
  <si>
    <t>Pál öntöző 1+015</t>
  </si>
  <si>
    <t>D tip. 740 fm</t>
  </si>
  <si>
    <t>107.</t>
  </si>
  <si>
    <t>Pö 5. csat.</t>
  </si>
  <si>
    <t>Pál öntöző 1+320</t>
  </si>
  <si>
    <t>D tip. 430 fm</t>
  </si>
  <si>
    <t>Pö 5.  0+010</t>
  </si>
  <si>
    <t>109.</t>
  </si>
  <si>
    <t>Pö 6. csat.</t>
  </si>
  <si>
    <t>Pál öntöző 1+455</t>
  </si>
  <si>
    <t>D tip. 800 fm</t>
  </si>
  <si>
    <t>110.</t>
  </si>
  <si>
    <t>Pö 7. csat.</t>
  </si>
  <si>
    <t>Pál öntöző 1+780</t>
  </si>
  <si>
    <t>111.</t>
  </si>
  <si>
    <t>Pö 7.  0+010</t>
  </si>
  <si>
    <t>112.</t>
  </si>
  <si>
    <t>Pö 8. csat.</t>
  </si>
  <si>
    <t>Pál öntöző 1+648</t>
  </si>
  <si>
    <t>D tip. 820 fm</t>
  </si>
  <si>
    <t>113.</t>
  </si>
  <si>
    <t>Pö 9. csat.</t>
  </si>
  <si>
    <t>Pál öntöző 2+255</t>
  </si>
  <si>
    <t>114.</t>
  </si>
  <si>
    <t>PÖ 9.  0+010</t>
  </si>
  <si>
    <t>1,0  csőáteresz</t>
  </si>
  <si>
    <t>0,8  csőáteresz</t>
  </si>
  <si>
    <t>1,2  csőáteresz</t>
  </si>
  <si>
    <t>0,8x0,60 Vb bújtató</t>
  </si>
  <si>
    <t>K 3  0+006</t>
  </si>
  <si>
    <t>K 1  0+020</t>
  </si>
  <si>
    <t>A 9  0+552</t>
  </si>
  <si>
    <t>115.</t>
  </si>
  <si>
    <t>Pö 10. csat.</t>
  </si>
  <si>
    <t>Pál öntöző  2+080</t>
  </si>
  <si>
    <t>D tip. 870 fm</t>
  </si>
  <si>
    <t>116.</t>
  </si>
  <si>
    <t>Pö 11. csat.</t>
  </si>
  <si>
    <t>Pál öntöző  2+659</t>
  </si>
  <si>
    <t>117.</t>
  </si>
  <si>
    <t>Pál öntöző  2+255</t>
  </si>
  <si>
    <t>118.</t>
  </si>
  <si>
    <t>Pö 12. csat.</t>
  </si>
  <si>
    <t>Pál öntöző  3+190</t>
  </si>
  <si>
    <t xml:space="preserve">Pö 13. csat. </t>
  </si>
  <si>
    <t>Pö 13.  0+010</t>
  </si>
  <si>
    <t>119.</t>
  </si>
  <si>
    <t>120.</t>
  </si>
  <si>
    <t>Pö 14. csat.</t>
  </si>
  <si>
    <t>121.</t>
  </si>
  <si>
    <t>Pö 15. csat.</t>
  </si>
  <si>
    <t>Pál öntöző  3+675</t>
  </si>
  <si>
    <t>122.</t>
  </si>
  <si>
    <t>Pö 15.  0+010</t>
  </si>
  <si>
    <t>123.</t>
  </si>
  <si>
    <t>Pö 16. csat.</t>
  </si>
  <si>
    <t>Pál öntöző 3+190</t>
  </si>
  <si>
    <t>D tip. 500 fm</t>
  </si>
  <si>
    <t>124.</t>
  </si>
  <si>
    <t>Pö 17. csat.</t>
  </si>
  <si>
    <t>Pál öntöző  4+130</t>
  </si>
  <si>
    <t xml:space="preserve">D tip. 270 </t>
  </si>
  <si>
    <t>Hunyadi</t>
  </si>
  <si>
    <t>Hunyadi csat.</t>
  </si>
  <si>
    <t>Nyugati főcsat.  0+120</t>
  </si>
  <si>
    <t>C tip. 5116 fm</t>
  </si>
  <si>
    <t>126.</t>
  </si>
  <si>
    <t>127.</t>
  </si>
  <si>
    <t>1,0 csőáteresz</t>
  </si>
  <si>
    <t>128.</t>
  </si>
  <si>
    <t>129.</t>
  </si>
  <si>
    <t>130.</t>
  </si>
  <si>
    <t>131.</t>
  </si>
  <si>
    <t>1,0x1,0 Vb önt.zsil.</t>
  </si>
  <si>
    <t>132.</t>
  </si>
  <si>
    <t>0,6x0,6 Vb külvíz.zsil.</t>
  </si>
  <si>
    <t>133.</t>
  </si>
  <si>
    <t>Hu 2. csat.</t>
  </si>
  <si>
    <t>D tip. 300 fm</t>
  </si>
  <si>
    <t>134.</t>
  </si>
  <si>
    <t>Hu 1. csat.</t>
  </si>
  <si>
    <t>D tip. 727 fm</t>
  </si>
  <si>
    <t>135.</t>
  </si>
  <si>
    <t>Hu 1.-1. csat</t>
  </si>
  <si>
    <t>Hu 1.  0+297</t>
  </si>
  <si>
    <t>D tip. 288 fm</t>
  </si>
  <si>
    <t>136.</t>
  </si>
  <si>
    <t>Hu 3. csat.</t>
  </si>
  <si>
    <t>137.</t>
  </si>
  <si>
    <t>Hu 4. csat.</t>
  </si>
  <si>
    <t>138.</t>
  </si>
  <si>
    <t>Hu 5. csat.</t>
  </si>
  <si>
    <t>Hunyadi   0+010</t>
  </si>
  <si>
    <t>Hunyadi  1+675</t>
  </si>
  <si>
    <t>Hunyadi   2+937</t>
  </si>
  <si>
    <t>Hunyadi   4+122</t>
  </si>
  <si>
    <t>Hunyadi   5+110</t>
  </si>
  <si>
    <t>Hunyadi   5+116</t>
  </si>
  <si>
    <t>Hunyadi   0+050</t>
  </si>
  <si>
    <t>Hunyadi   1+380</t>
  </si>
  <si>
    <t>Hunyadi  1+976</t>
  </si>
  <si>
    <t>Hunyadi   2+618</t>
  </si>
  <si>
    <t>Hunyadi  2+586</t>
  </si>
  <si>
    <t>D tip. 730 fm</t>
  </si>
  <si>
    <t>139.</t>
  </si>
  <si>
    <t>Hu 6. csat.</t>
  </si>
  <si>
    <t>Hunyadi  2+929</t>
  </si>
  <si>
    <t>D tip. 438 fm</t>
  </si>
  <si>
    <t>140.</t>
  </si>
  <si>
    <t>Hu 8. csat.</t>
  </si>
  <si>
    <t>Hunyadi  3+464</t>
  </si>
  <si>
    <t>D tip. 490 fm</t>
  </si>
  <si>
    <t>141.</t>
  </si>
  <si>
    <t>Hu 10. csat.</t>
  </si>
  <si>
    <t>Hunyadi  4+720</t>
  </si>
  <si>
    <t>142.</t>
  </si>
  <si>
    <t>Hu 10.  0+560</t>
  </si>
  <si>
    <t>0,6 csőáteresz</t>
  </si>
  <si>
    <t>143.</t>
  </si>
  <si>
    <t>Rigó</t>
  </si>
  <si>
    <t>Rigó csat.</t>
  </si>
  <si>
    <t>Hunyadi  1+030</t>
  </si>
  <si>
    <t>C tip. 4840 fm</t>
  </si>
  <si>
    <t>144.</t>
  </si>
  <si>
    <t>Rigó  1+265</t>
  </si>
  <si>
    <t>145.</t>
  </si>
  <si>
    <t>Rigó  1+865</t>
  </si>
  <si>
    <t>146.</t>
  </si>
  <si>
    <t xml:space="preserve">Híd </t>
  </si>
  <si>
    <t>147.</t>
  </si>
  <si>
    <t>Rigó  2+570</t>
  </si>
  <si>
    <t>148.</t>
  </si>
  <si>
    <t>Rigó  3+710</t>
  </si>
  <si>
    <t>Rigó  4+120</t>
  </si>
  <si>
    <t>150.</t>
  </si>
  <si>
    <t>R 1. csat.</t>
  </si>
  <si>
    <t>Rigó  1+556</t>
  </si>
  <si>
    <t>D tip. 212 fm</t>
  </si>
  <si>
    <t>151.</t>
  </si>
  <si>
    <t>R 2. csat.</t>
  </si>
  <si>
    <t>D tip. 480 fm</t>
  </si>
  <si>
    <t>152.</t>
  </si>
  <si>
    <t>Ssz.</t>
  </si>
  <si>
    <r>
      <t xml:space="preserve"> </t>
    </r>
    <r>
      <rPr>
        <b/>
        <sz val="10"/>
        <rFont val="Arial"/>
        <family val="2"/>
      </rPr>
      <t>Csatorna</t>
    </r>
    <r>
      <rPr>
        <sz val="10"/>
        <rFont val="Arial"/>
        <family val="0"/>
      </rPr>
      <t xml:space="preserve"> </t>
    </r>
  </si>
  <si>
    <r>
      <t xml:space="preserve">   </t>
    </r>
    <r>
      <rPr>
        <b/>
        <sz val="10"/>
        <rFont val="Arial"/>
        <family val="2"/>
      </rPr>
      <t>szakasz</t>
    </r>
  </si>
  <si>
    <t>jelölése</t>
  </si>
  <si>
    <r>
      <t xml:space="preserve">      </t>
    </r>
    <r>
      <rPr>
        <b/>
        <sz val="10"/>
        <rFont val="Arial"/>
        <family val="2"/>
      </rPr>
      <t>Műtárgy</t>
    </r>
    <r>
      <rPr>
        <sz val="10"/>
        <rFont val="Arial"/>
        <family val="0"/>
      </rPr>
      <t xml:space="preserve">  </t>
    </r>
  </si>
  <si>
    <r>
      <t xml:space="preserve">     </t>
    </r>
    <r>
      <rPr>
        <b/>
        <sz val="10"/>
        <rFont val="Arial"/>
        <family val="2"/>
      </rPr>
      <t>megnevezése</t>
    </r>
  </si>
  <si>
    <r>
      <t xml:space="preserve">   </t>
    </r>
    <r>
      <rPr>
        <b/>
        <sz val="10"/>
        <rFont val="Arial"/>
        <family val="2"/>
      </rPr>
      <t>Műtárgy  helye  és</t>
    </r>
  </si>
  <si>
    <r>
      <t xml:space="preserve">      </t>
    </r>
    <r>
      <rPr>
        <b/>
        <sz val="10"/>
        <rFont val="Arial"/>
        <family val="2"/>
      </rPr>
      <t>szelvényszáma</t>
    </r>
  </si>
  <si>
    <r>
      <t xml:space="preserve">   </t>
    </r>
    <r>
      <rPr>
        <b/>
        <sz val="10"/>
        <rFont val="Arial"/>
        <family val="2"/>
      </rPr>
      <t>Paraméterek</t>
    </r>
  </si>
  <si>
    <t>153.</t>
  </si>
  <si>
    <t>Nyugatifőcs.</t>
  </si>
  <si>
    <t>Nyugati főcsat.</t>
  </si>
  <si>
    <t>Egyesített főcs. 0+470</t>
  </si>
  <si>
    <t>B tip. 7110 fm</t>
  </si>
  <si>
    <t>B.fe.-Kéth.</t>
  </si>
  <si>
    <t>154.</t>
  </si>
  <si>
    <t>155.</t>
  </si>
  <si>
    <t>Nyugati  1+210</t>
  </si>
  <si>
    <t>2,0 hullámcsőáteresz</t>
  </si>
  <si>
    <t>156.</t>
  </si>
  <si>
    <t>Nyugati  3+910</t>
  </si>
  <si>
    <t>Nyugati  7+110</t>
  </si>
  <si>
    <t>1,0 öntözőzsilip</t>
  </si>
  <si>
    <t>158.</t>
  </si>
  <si>
    <t>Egyesített</t>
  </si>
  <si>
    <t>Egyesített főcsat.</t>
  </si>
  <si>
    <t xml:space="preserve">Szivattyúház  </t>
  </si>
  <si>
    <t>A tip.  470 fm</t>
  </si>
  <si>
    <t>159.</t>
  </si>
  <si>
    <t>Keleti főcs.</t>
  </si>
  <si>
    <t>Keleti főcsat.</t>
  </si>
  <si>
    <t>Egyesített  0+470</t>
  </si>
  <si>
    <t>B tip. 5789 fm</t>
  </si>
  <si>
    <t>B.f.-Tás-Bu.</t>
  </si>
  <si>
    <t>160.</t>
  </si>
  <si>
    <t>161.</t>
  </si>
  <si>
    <t>162.</t>
  </si>
  <si>
    <t>Keleti  2+341</t>
  </si>
  <si>
    <t>4,5 Vb háttáblás zsil.</t>
  </si>
  <si>
    <t>Táska</t>
  </si>
  <si>
    <t>163.</t>
  </si>
  <si>
    <t>Buzsák</t>
  </si>
  <si>
    <t>164.</t>
  </si>
  <si>
    <t>Keleti  5+789</t>
  </si>
  <si>
    <t>0,8 Vb zsil csőáter.</t>
  </si>
  <si>
    <t>165.</t>
  </si>
  <si>
    <t>166.</t>
  </si>
  <si>
    <t>KF 3. csat.</t>
  </si>
  <si>
    <t>Imremajori</t>
  </si>
  <si>
    <t>Imremajori úti csat.</t>
  </si>
  <si>
    <t>C tip. 2745 fm</t>
  </si>
  <si>
    <t>Egyesített főcsat.0+470</t>
  </si>
  <si>
    <t>167.</t>
  </si>
  <si>
    <t>Imremajoruti  0+000</t>
  </si>
  <si>
    <t>1,2 hullámcsőáteresz</t>
  </si>
  <si>
    <t>168.</t>
  </si>
  <si>
    <t>Imremajoruti  1+180</t>
  </si>
  <si>
    <t>169.</t>
  </si>
  <si>
    <t>Imremajoruti  1+514</t>
  </si>
  <si>
    <t>170.</t>
  </si>
  <si>
    <t>Imremajoruti  2+275</t>
  </si>
  <si>
    <t>171.</t>
  </si>
  <si>
    <t>Imremajoruti  2+495</t>
  </si>
  <si>
    <t>172.</t>
  </si>
  <si>
    <t>Határbelvíz</t>
  </si>
  <si>
    <t>Határbelvíz csat.</t>
  </si>
  <si>
    <t>Keleti főcsat. 1+220</t>
  </si>
  <si>
    <t>C tip. 5823 fm</t>
  </si>
  <si>
    <t>173.</t>
  </si>
  <si>
    <t>Határbelvíz  0+010</t>
  </si>
  <si>
    <t>1,5x2,0 Vb zsilipeshíd</t>
  </si>
  <si>
    <t>175.</t>
  </si>
  <si>
    <t xml:space="preserve">Szervízút  </t>
  </si>
  <si>
    <t>1,6 hullámcsőáteresz</t>
  </si>
  <si>
    <t>176.</t>
  </si>
  <si>
    <t>Határbelvíz  1+761</t>
  </si>
  <si>
    <t>177.</t>
  </si>
  <si>
    <t>Határbelvíz  2+875</t>
  </si>
  <si>
    <t>179.</t>
  </si>
  <si>
    <t>Határbelvíz  4+945</t>
  </si>
  <si>
    <t>0,8 iker vasúti áteresz</t>
  </si>
  <si>
    <t>180.</t>
  </si>
  <si>
    <t>Határbelvíz  5+010</t>
  </si>
  <si>
    <t>181.</t>
  </si>
  <si>
    <t>Határbelvíz  5+523</t>
  </si>
  <si>
    <t>0,6 Vb bújtató</t>
  </si>
  <si>
    <t>182.</t>
  </si>
  <si>
    <t>KF 1. csat</t>
  </si>
  <si>
    <t>Keleti főcsat. 0+730</t>
  </si>
  <si>
    <t>D tip. 1600 fm</t>
  </si>
  <si>
    <t>183.</t>
  </si>
  <si>
    <t>KF 1.  0+010</t>
  </si>
  <si>
    <t>184.</t>
  </si>
  <si>
    <t>185.</t>
  </si>
  <si>
    <t>186.</t>
  </si>
  <si>
    <t>KF 1.-1.</t>
  </si>
  <si>
    <t>KF 1.  0+740</t>
  </si>
  <si>
    <t>D tip. 1150 fm</t>
  </si>
  <si>
    <t>188.</t>
  </si>
  <si>
    <t>189.</t>
  </si>
  <si>
    <t>KF 1.-1.  0+720</t>
  </si>
  <si>
    <t>1,2 csőáteresz</t>
  </si>
  <si>
    <t>190.</t>
  </si>
  <si>
    <t>KF 1.-1.  0+880</t>
  </si>
  <si>
    <t>191.</t>
  </si>
  <si>
    <t>KF 1.-1.  1+030</t>
  </si>
  <si>
    <t>192.</t>
  </si>
  <si>
    <t>KF 1.-1-1. csat</t>
  </si>
  <si>
    <t>D tip. 1470 fm</t>
  </si>
  <si>
    <t>KF 2. csat</t>
  </si>
  <si>
    <t>Zsilipes híd</t>
  </si>
  <si>
    <t>195.</t>
  </si>
  <si>
    <t>H 2 csat.</t>
  </si>
  <si>
    <t>Határbelvíz 1+800</t>
  </si>
  <si>
    <t>D tip. 383 fm</t>
  </si>
  <si>
    <t>1,4 csőáteresz</t>
  </si>
  <si>
    <t>197.</t>
  </si>
  <si>
    <t xml:space="preserve">H 3 csat. </t>
  </si>
  <si>
    <t>Határbelvíz 2+120</t>
  </si>
  <si>
    <t>D tip. 366 fm</t>
  </si>
  <si>
    <t>198.</t>
  </si>
  <si>
    <t xml:space="preserve">H 2   0+003 </t>
  </si>
  <si>
    <t>H 3   0+003</t>
  </si>
  <si>
    <t>KF 1.   0+890</t>
  </si>
  <si>
    <t>KF 1.  1+040</t>
  </si>
  <si>
    <t>KF 2    0+006</t>
  </si>
  <si>
    <t>199.</t>
  </si>
  <si>
    <t>H 5 csat.</t>
  </si>
  <si>
    <t>Határbelvíz   2+230</t>
  </si>
  <si>
    <t>D tip. 315 fm</t>
  </si>
  <si>
    <t>200.</t>
  </si>
  <si>
    <t>H 5   0+003</t>
  </si>
  <si>
    <t>201.</t>
  </si>
  <si>
    <t>H 6 csat.</t>
  </si>
  <si>
    <t>Határbelvíz  2+240</t>
  </si>
  <si>
    <t>D tip. 349 fm</t>
  </si>
  <si>
    <t>202.</t>
  </si>
  <si>
    <t>H 6   0+003</t>
  </si>
  <si>
    <t>203.</t>
  </si>
  <si>
    <t>KF 1-1-1 szervízút</t>
  </si>
  <si>
    <t>204.</t>
  </si>
  <si>
    <t>32.</t>
  </si>
  <si>
    <t>205.</t>
  </si>
  <si>
    <t>KF 2   szervízút</t>
  </si>
  <si>
    <t>206.</t>
  </si>
  <si>
    <t>34.</t>
  </si>
  <si>
    <t>207.</t>
  </si>
  <si>
    <t>H 1 csat.</t>
  </si>
  <si>
    <t>Határbelvíz  1+780</t>
  </si>
  <si>
    <t>D tip. 488 fm</t>
  </si>
  <si>
    <t>208.</t>
  </si>
  <si>
    <t>H 1-1 csat.</t>
  </si>
  <si>
    <t>H 1  0+488</t>
  </si>
  <si>
    <t>D tip. 3091 fm</t>
  </si>
  <si>
    <t>H 1-1  0+761</t>
  </si>
  <si>
    <t>210.</t>
  </si>
  <si>
    <t>38.</t>
  </si>
  <si>
    <t>H 1-1  1+095</t>
  </si>
  <si>
    <t>39.</t>
  </si>
  <si>
    <t>H 1-1  1+860</t>
  </si>
  <si>
    <t>H 4 csat.</t>
  </si>
  <si>
    <t>Határbelvíz  2+200</t>
  </si>
  <si>
    <t>D tip. 483 fm</t>
  </si>
  <si>
    <t>213.</t>
  </si>
  <si>
    <t>H 7 csat.</t>
  </si>
  <si>
    <t>Határbelvíz  2+500</t>
  </si>
  <si>
    <t>214.</t>
  </si>
  <si>
    <t>H 8 csat.</t>
  </si>
  <si>
    <t>D tip. 501 fm</t>
  </si>
  <si>
    <t>215.</t>
  </si>
  <si>
    <t>H 8  0+002</t>
  </si>
  <si>
    <t>216.</t>
  </si>
  <si>
    <t>H 8  0+181</t>
  </si>
  <si>
    <t>217.</t>
  </si>
  <si>
    <t>H 8 1. csat.</t>
  </si>
  <si>
    <t>H 8  0+180</t>
  </si>
  <si>
    <t>D tip. 306 fm</t>
  </si>
  <si>
    <t>218.</t>
  </si>
  <si>
    <t>H 9 csat.</t>
  </si>
  <si>
    <t>Határbelvíz  3+300</t>
  </si>
  <si>
    <t>D tip.  491 fm</t>
  </si>
  <si>
    <t>219.</t>
  </si>
  <si>
    <t>H 9   0+195</t>
  </si>
  <si>
    <t>220.</t>
  </si>
  <si>
    <t>H  10 csat.</t>
  </si>
  <si>
    <t>Határbelvíz  3+495</t>
  </si>
  <si>
    <t>221.</t>
  </si>
  <si>
    <t>H 10   0+004</t>
  </si>
  <si>
    <t>222.</t>
  </si>
  <si>
    <t>H 11 csat.</t>
  </si>
  <si>
    <t>Határbelvíz  3+700</t>
  </si>
  <si>
    <t>D tip. 478 fm</t>
  </si>
  <si>
    <t>223.</t>
  </si>
  <si>
    <t>H 11   0+003</t>
  </si>
  <si>
    <t>224.</t>
  </si>
  <si>
    <t>H 12 csat.</t>
  </si>
  <si>
    <t>Határbelvíz  3+900</t>
  </si>
  <si>
    <t>D tip. 481 fm</t>
  </si>
  <si>
    <t>225.</t>
  </si>
  <si>
    <t>H 12  0+004</t>
  </si>
  <si>
    <t>226.</t>
  </si>
  <si>
    <t>54.</t>
  </si>
  <si>
    <t>H 13 csat.</t>
  </si>
  <si>
    <t>Határbelvíz  4+150</t>
  </si>
  <si>
    <t>D tip. 484 fm</t>
  </si>
  <si>
    <t>227.</t>
  </si>
  <si>
    <t>H 13  0+004</t>
  </si>
  <si>
    <t>228.</t>
  </si>
  <si>
    <t>Határbelvíz  4+870</t>
  </si>
  <si>
    <t>H 14  0+004</t>
  </si>
  <si>
    <t>H 14 csat.</t>
  </si>
  <si>
    <t>H 15 csat.</t>
  </si>
  <si>
    <t>Határbelvíz  5+050</t>
  </si>
  <si>
    <t>D tip. 455 fm</t>
  </si>
  <si>
    <t>231.</t>
  </si>
  <si>
    <t>59.</t>
  </si>
  <si>
    <t>H 15  0+004</t>
  </si>
  <si>
    <t>232.</t>
  </si>
  <si>
    <t>H 16 csat</t>
  </si>
  <si>
    <t>Határbelvíz  5+500</t>
  </si>
  <si>
    <t>D tip. 482 fm</t>
  </si>
  <si>
    <t>Táskai</t>
  </si>
  <si>
    <t>Táskai csat.</t>
  </si>
  <si>
    <t>Keleti főcsat. 2+200</t>
  </si>
  <si>
    <t>C tip. 6491 fm</t>
  </si>
  <si>
    <t>234.</t>
  </si>
  <si>
    <t>Táskai  0+009</t>
  </si>
  <si>
    <t>1,5x2,0 Vb zsil.híd</t>
  </si>
  <si>
    <t>235.</t>
  </si>
  <si>
    <t xml:space="preserve">Szevízút alatt </t>
  </si>
  <si>
    <t>1,6 csőáteresz</t>
  </si>
  <si>
    <t>237.</t>
  </si>
  <si>
    <t>Táskai  2+035</t>
  </si>
  <si>
    <t>Táskai  2+803</t>
  </si>
  <si>
    <t>238.</t>
  </si>
  <si>
    <t>239.</t>
  </si>
  <si>
    <t>240.</t>
  </si>
  <si>
    <t>Táskai  5+241</t>
  </si>
  <si>
    <t>241.</t>
  </si>
  <si>
    <t>T 1 csat.</t>
  </si>
  <si>
    <t>Táskai  0+420</t>
  </si>
  <si>
    <t>D tip. 865 fm</t>
  </si>
  <si>
    <t>242.</t>
  </si>
  <si>
    <t>T 2 csat.</t>
  </si>
  <si>
    <t>Táskai  0+610</t>
  </si>
  <si>
    <t>D tip. 873 fm</t>
  </si>
  <si>
    <t>243.</t>
  </si>
  <si>
    <t>T 3 csat.</t>
  </si>
  <si>
    <t>Táskai  0+780</t>
  </si>
  <si>
    <t>D tip. 840 fm</t>
  </si>
  <si>
    <t>244.</t>
  </si>
  <si>
    <t>T 3  0+430</t>
  </si>
  <si>
    <t>245.</t>
  </si>
  <si>
    <t xml:space="preserve">T 4 csat. </t>
  </si>
  <si>
    <t>Táskai  0+890</t>
  </si>
  <si>
    <t>D tip. 875 fm</t>
  </si>
  <si>
    <t>246.</t>
  </si>
  <si>
    <t>T 5 csat.</t>
  </si>
  <si>
    <t>Táskai /autópálya/</t>
  </si>
  <si>
    <t>D tip. 970 fm</t>
  </si>
  <si>
    <t>247.</t>
  </si>
  <si>
    <t>Szervízút alatt</t>
  </si>
  <si>
    <t>248.</t>
  </si>
  <si>
    <t>249.</t>
  </si>
  <si>
    <t>T 6 csat.</t>
  </si>
  <si>
    <t>Táskai  1+310</t>
  </si>
  <si>
    <t>D tip.894 fm</t>
  </si>
  <si>
    <t xml:space="preserve">T 7 csat. </t>
  </si>
  <si>
    <t>Táskai  1+550</t>
  </si>
  <si>
    <t>D tip. 895 fm</t>
  </si>
  <si>
    <t>251.</t>
  </si>
  <si>
    <t xml:space="preserve">T 8 csat. </t>
  </si>
  <si>
    <t>Táskai  1+650</t>
  </si>
  <si>
    <t>D tip. 894 fm</t>
  </si>
  <si>
    <t>Tásk-Buzs.</t>
  </si>
  <si>
    <t>253.</t>
  </si>
  <si>
    <t>T 9 csat.</t>
  </si>
  <si>
    <t>Táskai  1+750</t>
  </si>
  <si>
    <t>D tip. 892 fm</t>
  </si>
  <si>
    <t>254.</t>
  </si>
  <si>
    <t>T 10 csat.</t>
  </si>
  <si>
    <t>Táskai  1+940</t>
  </si>
  <si>
    <t>D tip. 896 fm</t>
  </si>
  <si>
    <t>255.</t>
  </si>
  <si>
    <t>T 11 csat.</t>
  </si>
  <si>
    <t>Táskai  2+100</t>
  </si>
  <si>
    <t>D tip. 493 fm</t>
  </si>
  <si>
    <t>256.</t>
  </si>
  <si>
    <t>T 11   0+007</t>
  </si>
  <si>
    <t>257.</t>
  </si>
  <si>
    <t xml:space="preserve">T 12 csat. </t>
  </si>
  <si>
    <t>Táskai 2+100</t>
  </si>
  <si>
    <t>D tip. 277 fm</t>
  </si>
  <si>
    <t>T 13. csat.</t>
  </si>
  <si>
    <t>Táskai  2+570</t>
  </si>
  <si>
    <t>D tip. 330 fm</t>
  </si>
  <si>
    <t>259.</t>
  </si>
  <si>
    <t>T 14 csat.</t>
  </si>
  <si>
    <t>D tip. 504 fm</t>
  </si>
  <si>
    <t>260.</t>
  </si>
  <si>
    <t>T 14  0+006</t>
  </si>
  <si>
    <t>261.</t>
  </si>
  <si>
    <t>T 15 csat.</t>
  </si>
  <si>
    <t>Táskai  2+880</t>
  </si>
  <si>
    <t>D tip. 485 fm</t>
  </si>
  <si>
    <t>262.</t>
  </si>
  <si>
    <t>T 15  0+006</t>
  </si>
  <si>
    <t>263.</t>
  </si>
  <si>
    <t>T 16 csat.</t>
  </si>
  <si>
    <t>Táskai  3+270</t>
  </si>
  <si>
    <t>264.</t>
  </si>
  <si>
    <t>T 17 csat.</t>
  </si>
  <si>
    <t>D tip. 505 fm</t>
  </si>
  <si>
    <t>265.</t>
  </si>
  <si>
    <t>T 17  0+005</t>
  </si>
  <si>
    <t>266.</t>
  </si>
  <si>
    <t>T 18 csat.</t>
  </si>
  <si>
    <t>Táskai  3+680</t>
  </si>
  <si>
    <t>D tip. 686 fm</t>
  </si>
  <si>
    <t>267.</t>
  </si>
  <si>
    <t>T 19 csat.</t>
  </si>
  <si>
    <t>D tip. 496 fm</t>
  </si>
  <si>
    <t>268.</t>
  </si>
  <si>
    <t>T 19  0+005</t>
  </si>
  <si>
    <t>269.</t>
  </si>
  <si>
    <t>T 20 csat.</t>
  </si>
  <si>
    <t>Táskai  4+010</t>
  </si>
  <si>
    <t>D tip. 492 fm</t>
  </si>
  <si>
    <t>270.</t>
  </si>
  <si>
    <t>T 21 csat.</t>
  </si>
  <si>
    <t>D tip. 642 fm</t>
  </si>
  <si>
    <t xml:space="preserve">T 22 csat. </t>
  </si>
  <si>
    <t>Táskai  4+350</t>
  </si>
  <si>
    <t>272.</t>
  </si>
  <si>
    <t>T 23 csat.</t>
  </si>
  <si>
    <t>D tip. 497 fm</t>
  </si>
  <si>
    <t>Táskai  3+830</t>
  </si>
  <si>
    <t>D tip. 645 fm</t>
  </si>
  <si>
    <t>273.</t>
  </si>
  <si>
    <t xml:space="preserve">T 24 csat. </t>
  </si>
  <si>
    <t>D tip. 487 fm</t>
  </si>
  <si>
    <t>T 25. csat.</t>
  </si>
  <si>
    <t>Táskai  4+560</t>
  </si>
  <si>
    <t>D tip. 636 fm</t>
  </si>
  <si>
    <t>275.</t>
  </si>
  <si>
    <t>T 26. csat.</t>
  </si>
  <si>
    <t>276.</t>
  </si>
  <si>
    <t>T 27 csat.</t>
  </si>
  <si>
    <t>Táskai  4+970</t>
  </si>
  <si>
    <t>D tip. 600 fm</t>
  </si>
  <si>
    <t>T 28 csat.</t>
  </si>
  <si>
    <t>277.</t>
  </si>
  <si>
    <t>278.</t>
  </si>
  <si>
    <t>T 29 csat.</t>
  </si>
  <si>
    <t>Táskai  5+450</t>
  </si>
  <si>
    <t>D tip. 400 fm</t>
  </si>
  <si>
    <t>279.</t>
  </si>
  <si>
    <t>T 30 csat.</t>
  </si>
  <si>
    <t>280.</t>
  </si>
  <si>
    <t>T 31 csat.</t>
  </si>
  <si>
    <t>Táskai  5+850</t>
  </si>
  <si>
    <t>D tip. 573 fm</t>
  </si>
  <si>
    <t>281.</t>
  </si>
  <si>
    <t>T 32 csat.</t>
  </si>
  <si>
    <t>D tip. 464 fm</t>
  </si>
  <si>
    <t>282.</t>
  </si>
  <si>
    <t>T 33 csat.</t>
  </si>
  <si>
    <t>Táskai  6+240</t>
  </si>
  <si>
    <t>D tip. 647 fm</t>
  </si>
  <si>
    <t>283.</t>
  </si>
  <si>
    <t>T 34 csat.</t>
  </si>
  <si>
    <t>D tip. 350 fm</t>
  </si>
  <si>
    <t>284.</t>
  </si>
  <si>
    <t>Keleti főcsat.  3+230</t>
  </si>
  <si>
    <t>C tip. 6930 fm</t>
  </si>
  <si>
    <t>285.</t>
  </si>
  <si>
    <t>Medvogya</t>
  </si>
  <si>
    <t>286.</t>
  </si>
  <si>
    <t>287.</t>
  </si>
  <si>
    <t>Medvogya  2+083</t>
  </si>
  <si>
    <t>1,5x2,0 Vb zsil.áter.</t>
  </si>
  <si>
    <t>288.</t>
  </si>
  <si>
    <t>Medvogya  2+847</t>
  </si>
  <si>
    <t>289.</t>
  </si>
  <si>
    <t>Medvogya  3+978</t>
  </si>
  <si>
    <t>290.</t>
  </si>
  <si>
    <t>291.</t>
  </si>
  <si>
    <t>292.</t>
  </si>
  <si>
    <t>Medvogya  1+200</t>
  </si>
  <si>
    <t>D tip. 897 fm</t>
  </si>
  <si>
    <t>293.</t>
  </si>
  <si>
    <t xml:space="preserve">M 1 csat. </t>
  </si>
  <si>
    <t>M 2 csat. /táskaiba/</t>
  </si>
  <si>
    <t>D tip. 745 fm</t>
  </si>
  <si>
    <t>M 1   0+005</t>
  </si>
  <si>
    <t>295.</t>
  </si>
  <si>
    <t>M 3 csat.</t>
  </si>
  <si>
    <t>Medvogya  1+650</t>
  </si>
  <si>
    <t>296.</t>
  </si>
  <si>
    <t>M 3   0+005</t>
  </si>
  <si>
    <t>297.</t>
  </si>
  <si>
    <t xml:space="preserve">M 4 csat. </t>
  </si>
  <si>
    <t>Medvogya  5+275</t>
  </si>
  <si>
    <t>298.</t>
  </si>
  <si>
    <t>M 4   0+005</t>
  </si>
  <si>
    <t>299.</t>
  </si>
  <si>
    <t>M 5 csat.</t>
  </si>
  <si>
    <t>Medvogya csat.</t>
  </si>
  <si>
    <t>Medvogya  2+150</t>
  </si>
  <si>
    <t>D tip. 467 fm</t>
  </si>
  <si>
    <t>300.</t>
  </si>
  <si>
    <t>M 5   0+005</t>
  </si>
  <si>
    <t>301.</t>
  </si>
  <si>
    <t>M 7 csat.</t>
  </si>
  <si>
    <t>Medvogya  2+560</t>
  </si>
  <si>
    <t>302.</t>
  </si>
  <si>
    <t xml:space="preserve">M 8 csat. </t>
  </si>
  <si>
    <t>Medvogya  2+910</t>
  </si>
  <si>
    <t>D tip. 789 fm</t>
  </si>
  <si>
    <t>D tip. 200 fm</t>
  </si>
  <si>
    <t>303.</t>
  </si>
  <si>
    <t>M 8   0+005</t>
  </si>
  <si>
    <t>304.</t>
  </si>
  <si>
    <t xml:space="preserve">M 9 csat. </t>
  </si>
  <si>
    <t>D tip. 390 fm</t>
  </si>
  <si>
    <t>305.</t>
  </si>
  <si>
    <t>M 10 csat.</t>
  </si>
  <si>
    <t>Medvogya  4+150</t>
  </si>
  <si>
    <t>D tip. 388 fm</t>
  </si>
  <si>
    <t>Medvogya  3+700</t>
  </si>
  <si>
    <t>306.</t>
  </si>
  <si>
    <t>M 11 csat.</t>
  </si>
  <si>
    <t>Medvogya  4+590</t>
  </si>
  <si>
    <t>D tip. 788 fm</t>
  </si>
  <si>
    <t>307.</t>
  </si>
  <si>
    <t>M 12 csat.</t>
  </si>
  <si>
    <t>Medvogya  5+020</t>
  </si>
  <si>
    <t>D tip. 850 fm</t>
  </si>
  <si>
    <t>308.</t>
  </si>
  <si>
    <t>M 12  0+005</t>
  </si>
  <si>
    <t>309.</t>
  </si>
  <si>
    <t>M 13 csat.</t>
  </si>
  <si>
    <t>Medvogya  5+237</t>
  </si>
  <si>
    <t>310.</t>
  </si>
  <si>
    <t>Keleti  4+950</t>
  </si>
  <si>
    <t>KF 3  0+005</t>
  </si>
  <si>
    <t>311.</t>
  </si>
  <si>
    <t>Széchenyi</t>
  </si>
  <si>
    <t>Széchenyi csat.</t>
  </si>
  <si>
    <t>Keleti főcsat.  3+630</t>
  </si>
  <si>
    <t>C tip. 5160 fm</t>
  </si>
  <si>
    <t>312.</t>
  </si>
  <si>
    <t>313.</t>
  </si>
  <si>
    <t>314.</t>
  </si>
  <si>
    <t>Széchenyi  2+016</t>
  </si>
  <si>
    <t>315.</t>
  </si>
  <si>
    <t>Széchenyi  2+975</t>
  </si>
  <si>
    <t>316.</t>
  </si>
  <si>
    <t>Sz 1 csat.</t>
  </si>
  <si>
    <t>Széchenyi  0+430</t>
  </si>
  <si>
    <t>317.</t>
  </si>
  <si>
    <t>Sz 2 csat.</t>
  </si>
  <si>
    <t>D tip. 703 fm</t>
  </si>
  <si>
    <t>318.</t>
  </si>
  <si>
    <t>Sz 2  0+005</t>
  </si>
  <si>
    <t>319.</t>
  </si>
  <si>
    <t xml:space="preserve">Sz 3 csat. </t>
  </si>
  <si>
    <t>Széchenyi  0+770</t>
  </si>
  <si>
    <t>D tip. 665 fm</t>
  </si>
  <si>
    <t>320.</t>
  </si>
  <si>
    <t>Sz 4 csat.</t>
  </si>
  <si>
    <t>Széchenyi  2+030</t>
  </si>
  <si>
    <t>D tip. 471 fm</t>
  </si>
  <si>
    <t xml:space="preserve">Sz 5 csat.   </t>
  </si>
  <si>
    <t>Széchenyi  2+510</t>
  </si>
  <si>
    <t>D tip. 612 fm</t>
  </si>
  <si>
    <t>323.</t>
  </si>
  <si>
    <t>Sz 6 csat.</t>
  </si>
  <si>
    <t>D tip. 920 fm</t>
  </si>
  <si>
    <t>324.</t>
  </si>
  <si>
    <t>Sz 7 csat.</t>
  </si>
  <si>
    <t>Széchenyi  3+015</t>
  </si>
  <si>
    <t>D tip. 1000 fm</t>
  </si>
  <si>
    <t>325.</t>
  </si>
  <si>
    <t>Sz 7  0+005</t>
  </si>
  <si>
    <t>Sz 8 csat.</t>
  </si>
  <si>
    <t>Széchenyi  3+200</t>
  </si>
  <si>
    <t>D tip. 1164 fm</t>
  </si>
  <si>
    <t>327.</t>
  </si>
  <si>
    <t>Sz 8   0+005</t>
  </si>
  <si>
    <t>328.</t>
  </si>
  <si>
    <t>Sz 8  0+180</t>
  </si>
  <si>
    <t>329.</t>
  </si>
  <si>
    <t>Sz 8-2. csat</t>
  </si>
  <si>
    <t>D tip. 2909 fm</t>
  </si>
  <si>
    <t>Sz 8-1. csat.</t>
  </si>
  <si>
    <t>330.</t>
  </si>
  <si>
    <t>Sz 8-2.  2+143</t>
  </si>
  <si>
    <t>331.</t>
  </si>
  <si>
    <t>Sz 8-2.  2+163</t>
  </si>
  <si>
    <t>332.</t>
  </si>
  <si>
    <t>Sz 9 csat.</t>
  </si>
  <si>
    <t>Széchenyi  3+590</t>
  </si>
  <si>
    <t>333.</t>
  </si>
  <si>
    <t>Sz 9  0+005</t>
  </si>
  <si>
    <t>334.</t>
  </si>
  <si>
    <t>Sz 10 csat.</t>
  </si>
  <si>
    <t>Széchenyi  4+000</t>
  </si>
  <si>
    <t>D tip. 180 fm</t>
  </si>
  <si>
    <t>335.</t>
  </si>
  <si>
    <t>Sz 10  0+005</t>
  </si>
  <si>
    <t>Sz 11 csat.</t>
  </si>
  <si>
    <t>Széchenyi  4+450</t>
  </si>
  <si>
    <t>D tip. 403 fm</t>
  </si>
  <si>
    <t>Sz 11   0+005</t>
  </si>
  <si>
    <t>336.</t>
  </si>
  <si>
    <t>Sz 12 csat.</t>
  </si>
  <si>
    <t>Széchenyi  4+950</t>
  </si>
  <si>
    <t>337.</t>
  </si>
  <si>
    <t>Sz 12  0+005</t>
  </si>
  <si>
    <t>174.</t>
  </si>
  <si>
    <t>258.</t>
  </si>
  <si>
    <t>321.</t>
  </si>
  <si>
    <t>338.</t>
  </si>
  <si>
    <t xml:space="preserve">Jankovics </t>
  </si>
  <si>
    <t>Jankovics csat.</t>
  </si>
  <si>
    <t>Keleti főcsat.  4+430</t>
  </si>
  <si>
    <t>C tip.  4900 fm</t>
  </si>
  <si>
    <t>339.</t>
  </si>
  <si>
    <t>340.</t>
  </si>
  <si>
    <t>Jankovics  2+051</t>
  </si>
  <si>
    <t>341.</t>
  </si>
  <si>
    <t>Jankovics  3+155</t>
  </si>
  <si>
    <t>342.</t>
  </si>
  <si>
    <t>J 1. csat.</t>
  </si>
  <si>
    <t>Jankovics  0+800</t>
  </si>
  <si>
    <t>D tip. 773 fm</t>
  </si>
  <si>
    <t>343.</t>
  </si>
  <si>
    <t>J 2. csat.</t>
  </si>
  <si>
    <t>Jankovics  1+230</t>
  </si>
  <si>
    <t>D tip. 810 fm</t>
  </si>
  <si>
    <t>344.</t>
  </si>
  <si>
    <t>J 3 csat.</t>
  </si>
  <si>
    <t>D tip. 555 fm</t>
  </si>
  <si>
    <t>345.</t>
  </si>
  <si>
    <t>J 3   0+003</t>
  </si>
  <si>
    <t>346.</t>
  </si>
  <si>
    <t>J 4 csat.</t>
  </si>
  <si>
    <t>Jankovics  1+650</t>
  </si>
  <si>
    <t>D tip. 950 fm</t>
  </si>
  <si>
    <t>347.</t>
  </si>
  <si>
    <t>J 5 csat.</t>
  </si>
  <si>
    <t>D tip. 572 fm</t>
  </si>
  <si>
    <t>348.</t>
  </si>
  <si>
    <t>J 6 csat.</t>
  </si>
  <si>
    <t>Jankovics  2+050</t>
  </si>
  <si>
    <t>D tip. 780 fm</t>
  </si>
  <si>
    <t>349.</t>
  </si>
  <si>
    <t>J 7 csat.</t>
  </si>
  <si>
    <t>J 8 csat.</t>
  </si>
  <si>
    <t>Jankovics  2+540</t>
  </si>
  <si>
    <t>D tip. 2060 fm</t>
  </si>
  <si>
    <t>351.</t>
  </si>
  <si>
    <t>J 8   0+005</t>
  </si>
  <si>
    <t>352.</t>
  </si>
  <si>
    <t>J 8   0+979</t>
  </si>
  <si>
    <t>353.</t>
  </si>
  <si>
    <t>J 8   2+049</t>
  </si>
  <si>
    <t>354.</t>
  </si>
  <si>
    <t>J 8-1 csat.</t>
  </si>
  <si>
    <t>J 8  0+460</t>
  </si>
  <si>
    <t>D  tip. 1050 fm</t>
  </si>
  <si>
    <t>355.</t>
  </si>
  <si>
    <t>J 8  0+920</t>
  </si>
  <si>
    <t>356.</t>
  </si>
  <si>
    <t>J 8-2 csat.</t>
  </si>
  <si>
    <t>J 8-3 csat.</t>
  </si>
  <si>
    <t>J 8  1+230</t>
  </si>
  <si>
    <t>J 9 csat.</t>
  </si>
  <si>
    <t>Jankovics  2+950</t>
  </si>
  <si>
    <t>D tip. 905 fm</t>
  </si>
  <si>
    <t>358.</t>
  </si>
  <si>
    <t>J 9   0+003</t>
  </si>
  <si>
    <t>359.</t>
  </si>
  <si>
    <t xml:space="preserve">J 11 csat. </t>
  </si>
  <si>
    <t>Jankovics  4+370</t>
  </si>
  <si>
    <t>D tip. 340 fm</t>
  </si>
  <si>
    <t>Érték eft</t>
  </si>
  <si>
    <t>U 1.</t>
  </si>
  <si>
    <t>U 2.</t>
  </si>
  <si>
    <t>U 3.</t>
  </si>
  <si>
    <t>U 4.</t>
  </si>
  <si>
    <t>A 1.</t>
  </si>
  <si>
    <t>A 2.</t>
  </si>
  <si>
    <t>A 3.</t>
  </si>
  <si>
    <t>A 4.</t>
  </si>
  <si>
    <t>A 5.</t>
  </si>
  <si>
    <t>A 6.</t>
  </si>
  <si>
    <t>A 7.</t>
  </si>
  <si>
    <t>A 8.</t>
  </si>
  <si>
    <t>A 9.</t>
  </si>
  <si>
    <t>A 10.</t>
  </si>
  <si>
    <t>A 11.</t>
  </si>
  <si>
    <t>A 12.</t>
  </si>
  <si>
    <t>A 13.</t>
  </si>
  <si>
    <t>A 14.</t>
  </si>
  <si>
    <t>A 15.</t>
  </si>
  <si>
    <t>A 16.</t>
  </si>
  <si>
    <t>A 17.</t>
  </si>
  <si>
    <t>A 18.</t>
  </si>
  <si>
    <t>A 19.</t>
  </si>
  <si>
    <t>U 5.</t>
  </si>
  <si>
    <t>Árok</t>
  </si>
  <si>
    <t>K 5. vízrendszere</t>
  </si>
  <si>
    <t>U 1. vízrendszere</t>
  </si>
  <si>
    <t>E tip. 300 fm</t>
  </si>
  <si>
    <t>K 8. vízrendszere</t>
  </si>
  <si>
    <t>E tip. 200 fm</t>
  </si>
  <si>
    <t>A 20.</t>
  </si>
  <si>
    <t>A 5. vízrendszere</t>
  </si>
  <si>
    <t>A 21.</t>
  </si>
  <si>
    <t>A 11. vízrendszere</t>
  </si>
  <si>
    <t>A 22.</t>
  </si>
  <si>
    <t>A 6. vízrendszere</t>
  </si>
  <si>
    <t xml:space="preserve">46. </t>
  </si>
  <si>
    <t>A 23.</t>
  </si>
  <si>
    <t>A 8. vízrendszere</t>
  </si>
  <si>
    <t>A 24.</t>
  </si>
  <si>
    <t>A 10. vízrendszere</t>
  </si>
  <si>
    <t>A 25.</t>
  </si>
  <si>
    <t>A 12. vízrendszere</t>
  </si>
  <si>
    <t>63.</t>
  </si>
  <si>
    <t>S 1. vízrendszere</t>
  </si>
  <si>
    <t>S 13. vízrendszere</t>
  </si>
  <si>
    <t>E tip. 350 fm</t>
  </si>
  <si>
    <t>S 2. vízrendszere</t>
  </si>
  <si>
    <t>E tip. 450 fm</t>
  </si>
  <si>
    <t>S 4. vízrendszere</t>
  </si>
  <si>
    <t>S 6. vízrendszere</t>
  </si>
  <si>
    <t>S 8. vízrendszere</t>
  </si>
  <si>
    <t>S 11. vízrendszere</t>
  </si>
  <si>
    <t>S 31</t>
  </si>
  <si>
    <t>S 12. vízrendszere</t>
  </si>
  <si>
    <t>E tip. 400 fm</t>
  </si>
  <si>
    <t>83.</t>
  </si>
  <si>
    <t>87.</t>
  </si>
  <si>
    <t>94.</t>
  </si>
  <si>
    <t>P I. 16.</t>
  </si>
  <si>
    <t>Pá 7. vízrendszere</t>
  </si>
  <si>
    <t>E tip. 550 fm</t>
  </si>
  <si>
    <t>97.</t>
  </si>
  <si>
    <t>102.</t>
  </si>
  <si>
    <t>103.</t>
  </si>
  <si>
    <t>104.</t>
  </si>
  <si>
    <t>105.</t>
  </si>
  <si>
    <t>108.</t>
  </si>
  <si>
    <t>125.</t>
  </si>
  <si>
    <t>Pö 1.</t>
  </si>
  <si>
    <t>Pö 2.</t>
  </si>
  <si>
    <t>Pö 3.</t>
  </si>
  <si>
    <t>Pö 4.</t>
  </si>
  <si>
    <t>Pö 5.</t>
  </si>
  <si>
    <t>Pö 31.</t>
  </si>
  <si>
    <t>Pö 5. vízrendszere</t>
  </si>
  <si>
    <t>Pö 32.</t>
  </si>
  <si>
    <t>Pö 7. vízrendszere</t>
  </si>
  <si>
    <t>Pö 33.</t>
  </si>
  <si>
    <t>Pö 9. vízrendszere</t>
  </si>
  <si>
    <t>Pö 34.</t>
  </si>
  <si>
    <t>Pö 11. vízrendszere</t>
  </si>
  <si>
    <t>Pö 35.</t>
  </si>
  <si>
    <t>Pö 13. vízrendszere</t>
  </si>
  <si>
    <t>Pö 36.</t>
  </si>
  <si>
    <t>Pö 15. vízrendszere</t>
  </si>
  <si>
    <t>149.</t>
  </si>
  <si>
    <t>Pö 37.</t>
  </si>
  <si>
    <t>Pö 2. vízrendszere</t>
  </si>
  <si>
    <t>Pö 38.</t>
  </si>
  <si>
    <t>Pö 4. vízrendszere</t>
  </si>
  <si>
    <t>E tip. 700 fm</t>
  </si>
  <si>
    <t>Pö 39.</t>
  </si>
  <si>
    <t>Pö 8. vízrendszere</t>
  </si>
  <si>
    <t>Pö 40.</t>
  </si>
  <si>
    <t>Pö 16.</t>
  </si>
  <si>
    <t>Pö 16.vízrendszere</t>
  </si>
  <si>
    <t>Hu 4. vízrendszere</t>
  </si>
  <si>
    <t>Hu 8. vízrendszere</t>
  </si>
  <si>
    <t>Hu főcsat. vízrendszere</t>
  </si>
  <si>
    <t>R főcsat. vízrendszere</t>
  </si>
  <si>
    <t>P I. 1.</t>
  </si>
  <si>
    <t>P I. 2.</t>
  </si>
  <si>
    <t>P I. 3.</t>
  </si>
  <si>
    <t>P I. 4.</t>
  </si>
  <si>
    <t>P I. 5.</t>
  </si>
  <si>
    <t>P I. 6.</t>
  </si>
  <si>
    <t>P I. 7.</t>
  </si>
  <si>
    <t>P I. 8.</t>
  </si>
  <si>
    <t>P I. 9.</t>
  </si>
  <si>
    <t>P I. 10.</t>
  </si>
  <si>
    <t>P I. 11.</t>
  </si>
  <si>
    <t>P I. 12.</t>
  </si>
  <si>
    <t>P I. 13.</t>
  </si>
  <si>
    <t>P I. 14.</t>
  </si>
  <si>
    <t>P I. 15.</t>
  </si>
  <si>
    <t>P II. 1.</t>
  </si>
  <si>
    <t>P II. 2.</t>
  </si>
  <si>
    <t>P II. 3.</t>
  </si>
  <si>
    <t>P II. 4.</t>
  </si>
  <si>
    <t>P II. 5.</t>
  </si>
  <si>
    <t>P II. 6.</t>
  </si>
  <si>
    <t>P II. 7.</t>
  </si>
  <si>
    <t xml:space="preserve">P II. 8. </t>
  </si>
  <si>
    <t>P II. 9.</t>
  </si>
  <si>
    <t>P II. 10.</t>
  </si>
  <si>
    <t>P III. 2.</t>
  </si>
  <si>
    <t>P III. 1.</t>
  </si>
  <si>
    <t>P III. 3.</t>
  </si>
  <si>
    <t xml:space="preserve">P III. 4. </t>
  </si>
  <si>
    <t>P III. 5.</t>
  </si>
  <si>
    <t>P III. 6.</t>
  </si>
  <si>
    <t>P III. 7.</t>
  </si>
  <si>
    <t>Pö 6.</t>
  </si>
  <si>
    <t>Pö 7.</t>
  </si>
  <si>
    <t>Pö 8.</t>
  </si>
  <si>
    <t>Pö 10.</t>
  </si>
  <si>
    <t>Pö 9.</t>
  </si>
  <si>
    <t>Pö 11.</t>
  </si>
  <si>
    <t>Pö 12.</t>
  </si>
  <si>
    <t>Pö 13.</t>
  </si>
  <si>
    <t>Pö 14.</t>
  </si>
  <si>
    <t>Pö 15.</t>
  </si>
  <si>
    <t>Pö 17.</t>
  </si>
  <si>
    <t>Pö 18.</t>
  </si>
  <si>
    <t>Pö 19.</t>
  </si>
  <si>
    <t>Pö 20.</t>
  </si>
  <si>
    <t>Pö 21.</t>
  </si>
  <si>
    <t>Pö 23.</t>
  </si>
  <si>
    <t>Pö 22.</t>
  </si>
  <si>
    <t>Pö 24.</t>
  </si>
  <si>
    <t>Pö 25.</t>
  </si>
  <si>
    <t>Pö 26.</t>
  </si>
  <si>
    <t>Pö 27.</t>
  </si>
  <si>
    <t>Pö 28.</t>
  </si>
  <si>
    <t>Pö 29.</t>
  </si>
  <si>
    <t>Pö 30.</t>
  </si>
  <si>
    <t>R 1.</t>
  </si>
  <si>
    <t>R 2.</t>
  </si>
  <si>
    <t>R 3.</t>
  </si>
  <si>
    <t>Ny 1.</t>
  </si>
  <si>
    <t>Ny 2.</t>
  </si>
  <si>
    <t>Ny 3.</t>
  </si>
  <si>
    <t>Ny 4.</t>
  </si>
  <si>
    <t>Ke 1.</t>
  </si>
  <si>
    <t>Ke 2.</t>
  </si>
  <si>
    <t>Ke 3.</t>
  </si>
  <si>
    <t>Ke 4.</t>
  </si>
  <si>
    <t>Ke 5.</t>
  </si>
  <si>
    <t>I 1.</t>
  </si>
  <si>
    <t>I 2.</t>
  </si>
  <si>
    <t>I 3.</t>
  </si>
  <si>
    <t>I 4.</t>
  </si>
  <si>
    <t>I 5.</t>
  </si>
  <si>
    <t>I 6.</t>
  </si>
  <si>
    <t>H 1.</t>
  </si>
  <si>
    <t>H 2.</t>
  </si>
  <si>
    <t>H 10.</t>
  </si>
  <si>
    <t>H 11.</t>
  </si>
  <si>
    <t>H 12.</t>
  </si>
  <si>
    <t>H 14.</t>
  </si>
  <si>
    <t>H 15.</t>
  </si>
  <si>
    <t>H 17.</t>
  </si>
  <si>
    <t>H 18.</t>
  </si>
  <si>
    <t>H 19.</t>
  </si>
  <si>
    <t>H 20.</t>
  </si>
  <si>
    <t>H 21.</t>
  </si>
  <si>
    <t>H 2. vízrendszere</t>
  </si>
  <si>
    <t>T 29. vízrendszere</t>
  </si>
  <si>
    <t>T 32. vízrendszere</t>
  </si>
  <si>
    <t>T 1.</t>
  </si>
  <si>
    <t xml:space="preserve">T 2. </t>
  </si>
  <si>
    <t>T 3.</t>
  </si>
  <si>
    <t>M 1.</t>
  </si>
  <si>
    <t>M 3.</t>
  </si>
  <si>
    <t>M 4.</t>
  </si>
  <si>
    <t>M 22.</t>
  </si>
  <si>
    <t>M 23.</t>
  </si>
  <si>
    <t>M 24.</t>
  </si>
  <si>
    <t>M 25.</t>
  </si>
  <si>
    <t>M 26.</t>
  </si>
  <si>
    <t>M főcsat.vízrendszere</t>
  </si>
  <si>
    <t>M 27.</t>
  </si>
  <si>
    <t>357.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</si>
  <si>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</si>
  <si>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</si>
  <si>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</si>
  <si>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</si>
  <si>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</si>
  <si>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</si>
  <si>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</si>
  <si>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</si>
  <si>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</si>
  <si>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</si>
  <si>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</si>
  <si>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</si>
  <si>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</si>
  <si>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</si>
  <si>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Sz 1.</t>
  </si>
  <si>
    <t>Sz 2.</t>
  </si>
  <si>
    <t>Sz 4.</t>
  </si>
  <si>
    <t>Sz 5.</t>
  </si>
  <si>
    <t>Sz 6.</t>
  </si>
  <si>
    <t>Sz 7.</t>
  </si>
  <si>
    <t>Sz 8.</t>
  </si>
  <si>
    <t>Sz 9.</t>
  </si>
  <si>
    <t>Sz 10.</t>
  </si>
  <si>
    <t>Sz 11.</t>
  </si>
  <si>
    <t>Sz 12.</t>
  </si>
  <si>
    <t>Sz 13.</t>
  </si>
  <si>
    <t>Sz 14.</t>
  </si>
  <si>
    <t>Sz 15.</t>
  </si>
  <si>
    <t>Sz 16.</t>
  </si>
  <si>
    <t>Sz 17.</t>
  </si>
  <si>
    <t>Sz 18.</t>
  </si>
  <si>
    <t>Sz 19.</t>
  </si>
  <si>
    <t>Sz 20.</t>
  </si>
  <si>
    <t>Sz 21.</t>
  </si>
  <si>
    <t>Sz 22.</t>
  </si>
  <si>
    <t>Sz 23.</t>
  </si>
  <si>
    <t>Sz 24.</t>
  </si>
  <si>
    <t>Sz 25.</t>
  </si>
  <si>
    <t>Sz 26.</t>
  </si>
  <si>
    <t>Sz 27.</t>
  </si>
  <si>
    <t>374.</t>
  </si>
  <si>
    <t>Sz 28.</t>
  </si>
  <si>
    <t>Sz főcsat. Vízrendszere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</si>
  <si>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</si>
  <si>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</si>
  <si>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</si>
  <si>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</si>
  <si>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</si>
  <si>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</si>
  <si>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</si>
  <si>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</si>
  <si>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</si>
  <si>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</si>
  <si>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</si>
  <si>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</si>
  <si>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</si>
  <si>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</si>
  <si>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</si>
  <si>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</si>
  <si>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</si>
  <si>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</si>
  <si>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</si>
  <si>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</si>
  <si>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</si>
  <si>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</si>
  <si>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 xml:space="preserve">J 1. </t>
  </si>
  <si>
    <t>J 2.</t>
  </si>
  <si>
    <t>J 3.</t>
  </si>
  <si>
    <t>J 4.</t>
  </si>
  <si>
    <t>J 5.</t>
  </si>
  <si>
    <t>J 6.</t>
  </si>
  <si>
    <t>J 7.</t>
  </si>
  <si>
    <t>J 7/A.</t>
  </si>
  <si>
    <t>J 8.</t>
  </si>
  <si>
    <t>J 9.</t>
  </si>
  <si>
    <t>J 10.</t>
  </si>
  <si>
    <t>J 11.</t>
  </si>
  <si>
    <t>J 12.</t>
  </si>
  <si>
    <t>J 13.</t>
  </si>
  <si>
    <t>J 14.</t>
  </si>
  <si>
    <t>J 15.</t>
  </si>
  <si>
    <t>J 16.</t>
  </si>
  <si>
    <t>J 17.</t>
  </si>
  <si>
    <t>J 18.</t>
  </si>
  <si>
    <t>J 19.</t>
  </si>
  <si>
    <t>J 20.</t>
  </si>
  <si>
    <t>J 21.</t>
  </si>
  <si>
    <t>397.</t>
  </si>
  <si>
    <t>J 22.</t>
  </si>
  <si>
    <t>J 11. vízrendszere</t>
  </si>
  <si>
    <t>398.</t>
  </si>
  <si>
    <t>J 23.</t>
  </si>
  <si>
    <t>J főcsat. Vízrendszere</t>
  </si>
  <si>
    <t>399.</t>
  </si>
  <si>
    <t>J 24.</t>
  </si>
  <si>
    <t>J 7. vízrendszere</t>
  </si>
  <si>
    <t>400.</t>
  </si>
  <si>
    <t>J 8. vízrendszere</t>
  </si>
  <si>
    <t>401.</t>
  </si>
  <si>
    <t>402.</t>
  </si>
  <si>
    <t>Szivattyúház</t>
  </si>
  <si>
    <t>403.</t>
  </si>
  <si>
    <t>Nyomócsatorna</t>
  </si>
  <si>
    <t>404.</t>
  </si>
  <si>
    <t>Kh 1.</t>
  </si>
  <si>
    <t>Kh 2.</t>
  </si>
  <si>
    <t>Kh 3.</t>
  </si>
  <si>
    <t>Kh 4.</t>
  </si>
  <si>
    <t>Kh 5.</t>
  </si>
  <si>
    <t>Kh 6.</t>
  </si>
  <si>
    <t>Kh 7.</t>
  </si>
  <si>
    <t>Kh 8.</t>
  </si>
  <si>
    <t>Kh 9.</t>
  </si>
  <si>
    <t>Kh 10.</t>
  </si>
  <si>
    <t>Kh 11.</t>
  </si>
  <si>
    <t>Kh 12.</t>
  </si>
  <si>
    <t>Kh 13.</t>
  </si>
  <si>
    <t>h 14.</t>
  </si>
  <si>
    <t>Kh 15.</t>
  </si>
  <si>
    <t>Kh 16.</t>
  </si>
  <si>
    <t xml:space="preserve">Kh 17. </t>
  </si>
  <si>
    <t>Kh 18.</t>
  </si>
  <si>
    <t>A 26.</t>
  </si>
  <si>
    <t>405.</t>
  </si>
  <si>
    <t>E tip. 820 fm</t>
  </si>
  <si>
    <t>E tip. 250 fm</t>
  </si>
  <si>
    <t>E tip.  370 fm</t>
  </si>
  <si>
    <t>E tip. 530 fm</t>
  </si>
  <si>
    <t>E tip. 730 fm</t>
  </si>
  <si>
    <t>E tip. 390 fm</t>
  </si>
  <si>
    <t>E tip. 480 fm</t>
  </si>
  <si>
    <t>E tip. 460 fm</t>
  </si>
  <si>
    <t>E tip. 410 fm</t>
  </si>
  <si>
    <t>E tip. 430 fm</t>
  </si>
  <si>
    <t>E tip. 960 fm</t>
  </si>
  <si>
    <t>E tip. 420 fm</t>
  </si>
  <si>
    <t>E tip. 470 fm</t>
  </si>
  <si>
    <t>E tip. 670 fm</t>
  </si>
  <si>
    <t>E tip. 770 fm</t>
  </si>
  <si>
    <t>E tip. 540 fm</t>
  </si>
  <si>
    <t>Pö 41.</t>
  </si>
  <si>
    <t>E tip. 1170 fm</t>
  </si>
  <si>
    <t>E tip. 790 fm</t>
  </si>
  <si>
    <t>E tip. 780 fm</t>
  </si>
  <si>
    <t>H 1. vízrendszere</t>
  </si>
  <si>
    <t>E tip. 1330 fm</t>
  </si>
  <si>
    <t>E tip. 590 fm</t>
  </si>
  <si>
    <t>E tip. 1160 fm</t>
  </si>
  <si>
    <t>Pál telep</t>
  </si>
  <si>
    <t>Pt 1.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</si>
  <si>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</si>
  <si>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</si>
  <si>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</si>
  <si>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</si>
  <si>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</si>
  <si>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</si>
  <si>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</si>
  <si>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</si>
  <si>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</si>
  <si>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>Pt 11</t>
  </si>
  <si>
    <t>0,6  csőáteresz</t>
  </si>
  <si>
    <t>E tip. 800 fm</t>
  </si>
  <si>
    <t>E tip. 750 fm</t>
  </si>
  <si>
    <t>E tip. 120 fm</t>
  </si>
  <si>
    <t>E tip. 1380 fm</t>
  </si>
  <si>
    <t>J 25</t>
  </si>
  <si>
    <t>J 26</t>
  </si>
  <si>
    <t>J 27</t>
  </si>
  <si>
    <t>J 28</t>
  </si>
  <si>
    <t>J 29</t>
  </si>
  <si>
    <t>J 30</t>
  </si>
  <si>
    <t>J 31</t>
  </si>
  <si>
    <t>E tip. 180 fm</t>
  </si>
  <si>
    <t>E tip. 80 fm</t>
  </si>
  <si>
    <t>E tip. 380 fm</t>
  </si>
  <si>
    <t>E tip. 890 fm</t>
  </si>
  <si>
    <t>E 1</t>
  </si>
  <si>
    <t>E 2</t>
  </si>
  <si>
    <t>S 2</t>
  </si>
  <si>
    <t>S 1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</si>
  <si>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</si>
  <si>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</si>
  <si>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</si>
  <si>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</si>
  <si>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</si>
  <si>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</si>
  <si>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</si>
  <si>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</si>
  <si>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</si>
  <si>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</si>
  <si>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</si>
  <si>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</si>
  <si>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</si>
  <si>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</si>
  <si>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</si>
  <si>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</si>
  <si>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</si>
  <si>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</si>
  <si>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</si>
  <si>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</si>
  <si>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</si>
  <si>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</si>
  <si>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</si>
  <si>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</si>
  <si>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</si>
  <si>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</si>
  <si>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</si>
  <si>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</si>
  <si>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Hu 4</t>
  </si>
  <si>
    <t>Hu 5</t>
  </si>
  <si>
    <t>Hu 6</t>
  </si>
  <si>
    <t>Hu 7</t>
  </si>
  <si>
    <t>Hu 8</t>
  </si>
  <si>
    <t>Hu 9</t>
  </si>
  <si>
    <t>Hu 10</t>
  </si>
  <si>
    <t>Hu 11</t>
  </si>
  <si>
    <t>Hu 12</t>
  </si>
  <si>
    <t>Hu 13</t>
  </si>
  <si>
    <t>Hu 14</t>
  </si>
  <si>
    <t>Hu 15</t>
  </si>
  <si>
    <t>Hu 16</t>
  </si>
  <si>
    <t>Hu 17</t>
  </si>
  <si>
    <t>Hu 18</t>
  </si>
  <si>
    <t>Hu 19</t>
  </si>
  <si>
    <t>Hu 20</t>
  </si>
  <si>
    <t>Hu 21</t>
  </si>
  <si>
    <t>Hu 22</t>
  </si>
  <si>
    <t>Hu 1</t>
  </si>
  <si>
    <t>Hu 2</t>
  </si>
  <si>
    <t>Hu 3</t>
  </si>
  <si>
    <t>R 5</t>
  </si>
  <si>
    <t>R 4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</si>
  <si>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</si>
  <si>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</si>
  <si>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</si>
  <si>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</si>
  <si>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</si>
  <si>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</si>
  <si>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</si>
  <si>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</si>
  <si>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</si>
  <si>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H 3</t>
  </si>
  <si>
    <t>H 4</t>
  </si>
  <si>
    <t>H 5</t>
  </si>
  <si>
    <t>H 6</t>
  </si>
  <si>
    <t>H 7</t>
  </si>
  <si>
    <t>H 8</t>
  </si>
  <si>
    <t>H 9</t>
  </si>
  <si>
    <t>H 22</t>
  </si>
  <si>
    <t>H 23</t>
  </si>
  <si>
    <t>H 24</t>
  </si>
  <si>
    <t>H 25</t>
  </si>
  <si>
    <t>H 26</t>
  </si>
  <si>
    <t>H 27</t>
  </si>
  <si>
    <t>H 28</t>
  </si>
  <si>
    <t>H 29</t>
  </si>
  <si>
    <t>H 31</t>
  </si>
  <si>
    <t>H 33</t>
  </si>
  <si>
    <t>H 34</t>
  </si>
  <si>
    <t>H 35</t>
  </si>
  <si>
    <t>H 36</t>
  </si>
  <si>
    <t>H 37</t>
  </si>
  <si>
    <t>H 38</t>
  </si>
  <si>
    <t>H 39</t>
  </si>
  <si>
    <t>H 40</t>
  </si>
  <si>
    <t>H 41</t>
  </si>
  <si>
    <t>H 42</t>
  </si>
  <si>
    <t>H 43</t>
  </si>
  <si>
    <t>H 44</t>
  </si>
  <si>
    <t>H 45</t>
  </si>
  <si>
    <t>H 46</t>
  </si>
  <si>
    <t>H 47</t>
  </si>
  <si>
    <t>H 48</t>
  </si>
  <si>
    <t>H 49</t>
  </si>
  <si>
    <t>H 50</t>
  </si>
  <si>
    <t>H 51</t>
  </si>
  <si>
    <t>H 52</t>
  </si>
  <si>
    <t>H 53</t>
  </si>
  <si>
    <t>H 54</t>
  </si>
  <si>
    <t>H 55</t>
  </si>
  <si>
    <t>H 56</t>
  </si>
  <si>
    <t>H 57</t>
  </si>
  <si>
    <t>H 58</t>
  </si>
  <si>
    <t>H 59</t>
  </si>
  <si>
    <t>H 60</t>
  </si>
  <si>
    <t>Sz 3</t>
  </si>
  <si>
    <t>M 2</t>
  </si>
  <si>
    <t>M 5</t>
  </si>
  <si>
    <t>M 6</t>
  </si>
  <si>
    <t>M 7</t>
  </si>
  <si>
    <t>M 8</t>
  </si>
  <si>
    <t>M 9</t>
  </si>
  <si>
    <t>M 10</t>
  </si>
  <si>
    <t>M 11</t>
  </si>
  <si>
    <t>M 12</t>
  </si>
  <si>
    <t>M 13</t>
  </si>
  <si>
    <t>M 14</t>
  </si>
  <si>
    <t>M 15</t>
  </si>
  <si>
    <t>M 16</t>
  </si>
  <si>
    <t>M 17</t>
  </si>
  <si>
    <t>M 18</t>
  </si>
  <si>
    <t>M 19</t>
  </si>
  <si>
    <t>M 20</t>
  </si>
  <si>
    <t>M 21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</si>
  <si>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</si>
  <si>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</si>
  <si>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</si>
  <si>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</si>
  <si>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</si>
  <si>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</si>
  <si>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</si>
  <si>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</si>
  <si>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</si>
  <si>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</si>
  <si>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15</t>
  </si>
  <si>
    <t>T 16</t>
  </si>
  <si>
    <t>T 17</t>
  </si>
  <si>
    <t>T 18</t>
  </si>
  <si>
    <t>T 19</t>
  </si>
  <si>
    <t>T 20</t>
  </si>
  <si>
    <t>T 21</t>
  </si>
  <si>
    <t>T 22</t>
  </si>
  <si>
    <t>T 23</t>
  </si>
  <si>
    <t>T 24</t>
  </si>
  <si>
    <t>T 25</t>
  </si>
  <si>
    <t>T 26</t>
  </si>
  <si>
    <t>T 27</t>
  </si>
  <si>
    <t>T 28</t>
  </si>
  <si>
    <t>T 29</t>
  </si>
  <si>
    <t>T 30</t>
  </si>
  <si>
    <t>T 31</t>
  </si>
  <si>
    <t>T 32</t>
  </si>
  <si>
    <t>T 33</t>
  </si>
  <si>
    <t>T 34</t>
  </si>
  <si>
    <t>T 35</t>
  </si>
  <si>
    <t>T 36</t>
  </si>
  <si>
    <t>T 37</t>
  </si>
  <si>
    <t>T 38</t>
  </si>
  <si>
    <t>T 39</t>
  </si>
  <si>
    <t>T 40</t>
  </si>
  <si>
    <t>T 41</t>
  </si>
  <si>
    <t>T 42</t>
  </si>
  <si>
    <t>T 43</t>
  </si>
  <si>
    <t>T 44</t>
  </si>
  <si>
    <t>T 45</t>
  </si>
  <si>
    <t>T 46</t>
  </si>
  <si>
    <t>T 47</t>
  </si>
  <si>
    <t>T 48</t>
  </si>
  <si>
    <t>T 49</t>
  </si>
  <si>
    <t>T 50</t>
  </si>
  <si>
    <t>T 51</t>
  </si>
  <si>
    <t>157.</t>
  </si>
  <si>
    <t>178.</t>
  </si>
  <si>
    <t>187.</t>
  </si>
  <si>
    <t>193.</t>
  </si>
  <si>
    <t>194.</t>
  </si>
  <si>
    <t>196.</t>
  </si>
  <si>
    <t>211.</t>
  </si>
  <si>
    <t>212.</t>
  </si>
  <si>
    <t>229.</t>
  </si>
  <si>
    <t>230.</t>
  </si>
  <si>
    <t>271.</t>
  </si>
  <si>
    <t>274.</t>
  </si>
  <si>
    <t>322.</t>
  </si>
  <si>
    <t>326.</t>
  </si>
  <si>
    <t>350.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</si>
  <si>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</si>
  <si>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</si>
  <si>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</si>
  <si>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</si>
  <si>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</si>
  <si>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</si>
  <si>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</si>
  <si>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</si>
  <si>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</si>
  <si>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</si>
  <si>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</si>
  <si>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</si>
  <si>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</si>
  <si>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1,5 Vb Vasúti áteresz</t>
  </si>
  <si>
    <t>1,5x0,8 Vb zsil.áteresz</t>
  </si>
  <si>
    <t>1,5x0,8 Vb Zsil.áteresz</t>
  </si>
  <si>
    <t>1,5x0,8 Vb zsil. Áteresz</t>
  </si>
  <si>
    <t>1,5x0,8 Vb zsil. áteresz</t>
  </si>
  <si>
    <t>1,5 Vb vasúti áteresz</t>
  </si>
  <si>
    <t>1,5 Vb zsil.áteresz</t>
  </si>
  <si>
    <t>1,5 Vb  zsil. Áteresz</t>
  </si>
  <si>
    <t>1,5 Vb  zsil.áteresz</t>
  </si>
  <si>
    <t>1,5 Vb  áteresz</t>
  </si>
  <si>
    <t>1,5x2,0 Vb zsil.áteresz</t>
  </si>
  <si>
    <t>0,6 Vasúti áteresz</t>
  </si>
  <si>
    <t>2,45x1,75 Vb Zsil.áter.</t>
  </si>
  <si>
    <t>műszaki avultatás 50 %</t>
  </si>
  <si>
    <t>társulati művek értéke:</t>
  </si>
  <si>
    <t>419.</t>
  </si>
  <si>
    <t>420.</t>
  </si>
  <si>
    <t>421.</t>
  </si>
  <si>
    <t>422.</t>
  </si>
  <si>
    <t>423.</t>
  </si>
  <si>
    <t>424.</t>
  </si>
  <si>
    <t>425.</t>
  </si>
  <si>
    <t>427.</t>
  </si>
  <si>
    <t>Kf 1</t>
  </si>
  <si>
    <t>Kf 2</t>
  </si>
  <si>
    <t>Kf 3</t>
  </si>
  <si>
    <t>Nyf 1</t>
  </si>
  <si>
    <t>Nyf 2</t>
  </si>
  <si>
    <t>Nyf 3</t>
  </si>
  <si>
    <t>E tip. 690 fm</t>
  </si>
  <si>
    <t>K-i főcs. felett</t>
  </si>
  <si>
    <t>Ny-i főcs. felett</t>
  </si>
  <si>
    <t xml:space="preserve">          </t>
  </si>
  <si>
    <t>E3</t>
  </si>
  <si>
    <t>Sz.ház felett</t>
  </si>
  <si>
    <t>B tip 500 m</t>
  </si>
  <si>
    <t>428.</t>
  </si>
  <si>
    <t>Milkovics</t>
  </si>
  <si>
    <t>MI1</t>
  </si>
  <si>
    <t>csatorna</t>
  </si>
  <si>
    <t>K.F. vízrendszere</t>
  </si>
  <si>
    <t>C tip 1500 m</t>
  </si>
  <si>
    <t>Bélatelep</t>
  </si>
  <si>
    <t>MI2</t>
  </si>
  <si>
    <t>Gát és szivattyuház</t>
  </si>
  <si>
    <r>
      <t xml:space="preserve">      </t>
    </r>
    <r>
      <rPr>
        <b/>
        <sz val="10"/>
        <rFont val="Arial"/>
        <family val="2"/>
      </rPr>
      <t>Csatorna megnevezése</t>
    </r>
  </si>
  <si>
    <t>Csatorna jelölése</t>
  </si>
  <si>
    <t xml:space="preserve"> Csatorna szakasz</t>
  </si>
  <si>
    <t>Község</t>
  </si>
  <si>
    <t>Felület</t>
  </si>
  <si>
    <t>rézsű fm</t>
  </si>
  <si>
    <t>sík        fm</t>
  </si>
  <si>
    <t>Mederszelvény</t>
  </si>
  <si>
    <t>rézsű m2</t>
  </si>
  <si>
    <t>Csatorna hossz     fm</t>
  </si>
  <si>
    <t>Munkanemek</t>
  </si>
  <si>
    <t>gazkaszálás sikon kézzel     m2</t>
  </si>
  <si>
    <t>gazkaszálás sikon géppel     m2</t>
  </si>
  <si>
    <t>nádkaszálás rézsűn géppel         m2</t>
  </si>
  <si>
    <t>gazkaszálás rézsűn kézzel     m2</t>
  </si>
  <si>
    <t xml:space="preserve"> cserjeirtás  rézsűn kézzel               m2</t>
  </si>
  <si>
    <t>cserjeirtás    síkon géppel               m2</t>
  </si>
  <si>
    <t>181 Ft/m2</t>
  </si>
  <si>
    <t>84 Ft/m2</t>
  </si>
  <si>
    <t>14 Ft/m2</t>
  </si>
  <si>
    <t>21 Ft/m2</t>
  </si>
  <si>
    <t>10 Ft/m2</t>
  </si>
  <si>
    <t>25 Ft/m2</t>
  </si>
  <si>
    <t>Nettó ár</t>
  </si>
  <si>
    <t>Balaton-nagybereki belvízrendszer ÜZEMELÉSISZABÁLYZAT</t>
  </si>
  <si>
    <t>Balaton-nagybereki belvízrendszer ÜZEMELÉSI SZABÁLYZAT</t>
  </si>
  <si>
    <t>összesen</t>
  </si>
  <si>
    <r>
      <t xml:space="preserve"> C</t>
    </r>
    <r>
      <rPr>
        <b/>
        <sz val="10"/>
        <rFont val="Arial"/>
        <family val="2"/>
      </rPr>
      <t>satorna szakasz</t>
    </r>
  </si>
  <si>
    <t>Műtárgy jelölése</t>
  </si>
  <si>
    <r>
      <t xml:space="preserve">     </t>
    </r>
    <r>
      <rPr>
        <b/>
        <sz val="10"/>
        <rFont val="Arial"/>
        <family val="2"/>
      </rPr>
      <t xml:space="preserve"> Műtárgy megnevezése </t>
    </r>
  </si>
  <si>
    <r>
      <t xml:space="preserve">   </t>
    </r>
    <r>
      <rPr>
        <b/>
        <sz val="10"/>
        <rFont val="Arial"/>
        <family val="2"/>
      </rPr>
      <t>Műtárgy  helye  és szelvényszáma</t>
    </r>
  </si>
  <si>
    <t>Műtárgy áteresztőképesség m3/sec</t>
  </si>
  <si>
    <t>1 m3/sec-ig</t>
  </si>
  <si>
    <t>1 m3/sec felett</t>
  </si>
  <si>
    <t>Műtárgy karbantartás 13/2006. (II. 6.) FVM rendelet 11. számú melléklete alapján átdolgozva – 125%-on indexálva</t>
  </si>
  <si>
    <t>szivattyú telep</t>
  </si>
  <si>
    <t>szivattyú telep m3/sec</t>
  </si>
  <si>
    <t>31250 Ft/db/év</t>
  </si>
  <si>
    <t>71250 Ft/db/év</t>
  </si>
  <si>
    <t>425000 Ft/m3/sec/év</t>
  </si>
  <si>
    <t>Megnevezés</t>
  </si>
  <si>
    <t>Csatorna hossz</t>
  </si>
  <si>
    <t xml:space="preserve">Fenntartási munka NETTÓ értéke    </t>
  </si>
  <si>
    <t xml:space="preserve"> cserjeirtás  rézsűn kézzel   m2</t>
  </si>
  <si>
    <t>cserjeirtás    síkon géppel        m2</t>
  </si>
  <si>
    <t>nádkaszálás rézsűn géppel    m2</t>
  </si>
  <si>
    <t>Depónia rendezés    m3</t>
  </si>
  <si>
    <t>száraz   m3</t>
  </si>
  <si>
    <t xml:space="preserve">vízalóli m3 </t>
  </si>
  <si>
    <t>Műtárgy karbantartás</t>
  </si>
  <si>
    <t>Éves fenntartási költség összsen</t>
  </si>
  <si>
    <t xml:space="preserve"> 13/2006. (II. 6.) FVM rendelet 11. számú melléklete alapján átdolgozva – 125%-on indexálva</t>
  </si>
  <si>
    <t>sík m2</t>
  </si>
  <si>
    <t>Balaton -nagybereki belvízrendszer csatornahálózat műtárgyainak mennyiségi kimutatása</t>
  </si>
  <si>
    <r>
      <t xml:space="preserve">Egységár 13/2006. (II. 6.) FVM rendelet 11. számú melléklete alapján átdolgozva – 125%-on indexálva    </t>
    </r>
    <r>
      <rPr>
        <sz val="10"/>
        <rFont val="Arial"/>
        <family val="2"/>
      </rPr>
      <t>(Ft/m2, Ft/m3, Ft/db,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Ft/m3/sec)</t>
    </r>
  </si>
  <si>
    <r>
      <t xml:space="preserve">Csatorna iszapolás </t>
    </r>
    <r>
      <rPr>
        <sz val="10"/>
        <rFont val="Arial"/>
        <family val="2"/>
      </rPr>
      <t>(teljes csatornahossz 10 %-a évenként)</t>
    </r>
  </si>
  <si>
    <t>Balaton-nagyberek Vízitársulat műveinek egységes nyilvántartása</t>
  </si>
  <si>
    <t>Balaton -nagybereki belvízrendszer csatornahálózat  fenntartási munkáinak mennyiségi és munkanemenkénti költségkimutatása kimutatása</t>
  </si>
  <si>
    <t xml:space="preserve">  Éves fenntartási munkák mennyiségi és munkanemenkénti költség kimutatása</t>
  </si>
  <si>
    <t>Balaton -nagybereki belvízrendszer csatornahálózat műtárgyainak fenntartási költségei</t>
  </si>
  <si>
    <t>Belvízátemelés</t>
  </si>
  <si>
    <t>4.</t>
  </si>
  <si>
    <t>46.</t>
  </si>
  <si>
    <t>52.</t>
  </si>
  <si>
    <t>209.</t>
  </si>
  <si>
    <t>233.</t>
  </si>
  <si>
    <t>236.</t>
  </si>
  <si>
    <t>250.</t>
  </si>
  <si>
    <t>252.</t>
  </si>
  <si>
    <t>294.</t>
  </si>
  <si>
    <t>össz. Csat:223,461 m</t>
  </si>
  <si>
    <t>D tip.  1260 fm</t>
  </si>
  <si>
    <t>D tip.  960 fm</t>
  </si>
  <si>
    <t>Kf1  0+000</t>
  </si>
  <si>
    <t>Kf 1 0+150</t>
  </si>
  <si>
    <t>K-i főcs. 0+890</t>
  </si>
  <si>
    <t>Ny-i főcs. 0+030</t>
  </si>
  <si>
    <t>D tip.  1190 fm</t>
  </si>
  <si>
    <t>Nyf 1  0+150</t>
  </si>
  <si>
    <t>Nyf 4</t>
  </si>
  <si>
    <t>D tip.  1320 fm</t>
  </si>
  <si>
    <t>Nyf 5</t>
  </si>
  <si>
    <t>Nyf 1  0+845</t>
  </si>
  <si>
    <t>Nyf 4  0+245</t>
  </si>
  <si>
    <t>Szorító töltés</t>
  </si>
  <si>
    <t>Szt 1</t>
  </si>
  <si>
    <t>Szorítógát</t>
  </si>
  <si>
    <t>Fonyód-Buzsák</t>
  </si>
  <si>
    <t>H tip. 2090 fm</t>
  </si>
  <si>
    <t>Csisztai övárok</t>
  </si>
  <si>
    <t xml:space="preserve">Csö 1 </t>
  </si>
  <si>
    <t>Védgát</t>
  </si>
  <si>
    <t>Buzsák-Táska</t>
  </si>
  <si>
    <t>G-1 tip. 2826 fm</t>
  </si>
  <si>
    <t>G-2 tip. 2300 fm</t>
  </si>
  <si>
    <t>426.</t>
  </si>
  <si>
    <t>Ny-i övcsat.</t>
  </si>
  <si>
    <t>Nyö 1</t>
  </si>
  <si>
    <t>F-1 tip 7630 fm</t>
  </si>
  <si>
    <t>F-2 tip. 1600 fm</t>
  </si>
  <si>
    <t>F-1 tip. 2585 fm</t>
  </si>
  <si>
    <t>Balaton -nagybereki belvízrendszer csatornahálózat  fenntartási munkáinak mennyiségi és munkanemenkénti kimutatása</t>
  </si>
  <si>
    <t>Védtöltés jelölése</t>
  </si>
  <si>
    <t>Védtöltés hossz     fm</t>
  </si>
  <si>
    <t>töltés szelvény</t>
  </si>
  <si>
    <r>
      <t xml:space="preserve">      </t>
    </r>
    <r>
      <rPr>
        <b/>
        <sz val="10"/>
        <rFont val="Arial"/>
        <family val="2"/>
      </rPr>
      <t>Védtöltés megnevezése</t>
    </r>
  </si>
  <si>
    <t>gazkaszálás rézsűn géppel    m2</t>
  </si>
  <si>
    <t>Balaton -nagybereki belvízrendszer csatornahálózat és védgát  fenntartási munkáinak mennyiségi és munkanemenkénti költségkimutatása kimutatása</t>
  </si>
  <si>
    <t>Dtip.  1260 fm</t>
  </si>
  <si>
    <t xml:space="preserve">Balaton -nagybereki belvízrendszer védtöltés  fenntartási munkáinak mennyiségi és munkanemenkénti költségkimutatása </t>
  </si>
  <si>
    <t>Védtöltés szakasz</t>
  </si>
  <si>
    <t>gazkaszálás rézsűn géppel     m2</t>
  </si>
  <si>
    <t>13 Ft/m2</t>
  </si>
  <si>
    <t>Csatorna kaszálás</t>
  </si>
  <si>
    <t>Védtöltés kaszálás</t>
  </si>
  <si>
    <r>
      <t xml:space="preserve">Mennyiség          </t>
    </r>
    <r>
      <rPr>
        <sz val="10"/>
        <rFont val="Arial"/>
        <family val="2"/>
      </rPr>
      <t>( fm, m2, db, m3/sec)</t>
    </r>
  </si>
  <si>
    <t>Védgát hossz</t>
  </si>
  <si>
    <t>Csatorna és védgát kaszálási munka</t>
  </si>
  <si>
    <t>Csatorna fenntartási munka</t>
  </si>
  <si>
    <t>Mennyiség</t>
  </si>
  <si>
    <t>Műtárgy fenntartás</t>
  </si>
  <si>
    <t>iszapolás 1,5  m3/fm</t>
  </si>
  <si>
    <t>depónia rendezés  m3</t>
  </si>
  <si>
    <t>Csatorna iszapolás összesen</t>
  </si>
  <si>
    <t>szivattyúház karbantartás</t>
  </si>
  <si>
    <t>6,5 m3/sec</t>
  </si>
  <si>
    <t>rézsű felület</t>
  </si>
  <si>
    <t>sík felület</t>
  </si>
  <si>
    <t>160 db</t>
  </si>
  <si>
    <t>Belvízátemelés összesen</t>
  </si>
  <si>
    <t>Főösszesítő</t>
  </si>
  <si>
    <t>Belvízrendszer fenntartási munka értéke összesen</t>
  </si>
  <si>
    <t>19 031 fm</t>
  </si>
  <si>
    <t>13 642 830 m3</t>
  </si>
  <si>
    <t>belvízátemelés / tervezett vízmennyiség/</t>
  </si>
  <si>
    <t>1600 hullámcsőáteresz</t>
  </si>
  <si>
    <t>1600 hullámcsóáteresz</t>
  </si>
  <si>
    <t>Balaton -nagybereki belvízrendszer csatornahálózat és védgát  fenntartási munkáinak mennyiségi és munkanemenkénti  kimutatása</t>
  </si>
  <si>
    <t xml:space="preserve">Balaton -nagybereki belvízrendszer védtöltés  fenntartási munkáinak mennyiségi és munkanemenkénti kimutatása </t>
  </si>
  <si>
    <t>Rézsű m2</t>
  </si>
  <si>
    <t>Sík         m2</t>
  </si>
  <si>
    <t>Sík       m2</t>
  </si>
  <si>
    <t>226 008 fm</t>
  </si>
  <si>
    <t>33 901 m3</t>
  </si>
  <si>
    <t xml:space="preserve">25 426 m3 </t>
  </si>
  <si>
    <t>59 327 m3</t>
  </si>
  <si>
    <t>1 308 927 m2</t>
  </si>
  <si>
    <t>1 929 158 m2</t>
  </si>
  <si>
    <t>3 238 085 m2</t>
  </si>
  <si>
    <t>55 db</t>
  </si>
  <si>
    <t>105 db</t>
  </si>
  <si>
    <t>13/2006. (II. 6.) FVM rendelet 11. számú melléklete alapján átdolgozva                              – 125%-on indexálva</t>
  </si>
  <si>
    <t>13/2006. (II. 6.) FVM rendelet 11. számú melléklete alapján átdolgozva           125%-on indexálva</t>
  </si>
  <si>
    <t>Meder szelvény</t>
  </si>
  <si>
    <t>Védtöltés hossz m</t>
  </si>
  <si>
    <t>Csatorna hossz m</t>
  </si>
  <si>
    <t>1 m3/sec-ig  db</t>
  </si>
  <si>
    <t>1 m3/sec felett db</t>
  </si>
  <si>
    <t>Érték kategória</t>
  </si>
  <si>
    <t>A</t>
  </si>
  <si>
    <t>B</t>
  </si>
  <si>
    <t>C</t>
  </si>
  <si>
    <t>D</t>
  </si>
  <si>
    <t>E</t>
  </si>
  <si>
    <t>Jelölések</t>
  </si>
  <si>
    <t>vagyon elem jellege</t>
  </si>
  <si>
    <t>Szín jelölés</t>
  </si>
  <si>
    <t>Lila: egyedi csatorna</t>
  </si>
  <si>
    <t>Mustár: csatorna rendszerként nyilvántartva.</t>
  </si>
  <si>
    <t>A kategória</t>
  </si>
  <si>
    <t>B kategória</t>
  </si>
  <si>
    <t>Piros</t>
  </si>
  <si>
    <t>C kategória</t>
  </si>
  <si>
    <t>Zöld</t>
  </si>
  <si>
    <t>D kategória</t>
  </si>
  <si>
    <t>kék</t>
  </si>
  <si>
    <t>E kategória</t>
  </si>
  <si>
    <t>üres (színnel nem jelzett)</t>
  </si>
  <si>
    <t>Összesen</t>
  </si>
  <si>
    <t>Hubertus által értéknövelő felújítás után aktivált tárgyi eszköz, csatorna. A felújítás elötti érték, és az ingatlan értéke nem szerepel a Hubertus könyveiben</t>
  </si>
  <si>
    <t>Hubertus által értéknövelő felújítás után aktivált tárgyi eszköz, műtárgy.  A felújítás elötti érték, és az ingatlan értéke nem szerepel a Hubertus könyveiben</t>
  </si>
  <si>
    <t>Magyar Állam tulajdonában, Hubertus haszonbérletében lévő, értékkel nem nyilvántartott műtárgy. Hubertus könyveiben nem szerepel sem a műtárgy, sem az ingatlan értéke.</t>
  </si>
  <si>
    <t>Magyar Állam tulajdonában, Hubertus haszonbérletében lévő, értékkel nem nyilvántartott csatorna. Hubertus könyveiben nem szerepel sem a csatorna, mit mű, sem az ingatlan értéke</t>
  </si>
  <si>
    <t>Hubertus által létesített és aktiválz tárgyi eszköz, műtárgy. Hubertus könyveiben csak a műtárgy, mint tárgyi eszköz értéke szerepel, az ingatlan értéke nem, függetlenűl attól, hogy állami, vagy Hubertus tulajdonú e az ingatlan.</t>
  </si>
  <si>
    <t>Csak mel. ber. r.összesen</t>
  </si>
  <si>
    <t>Csatorna r.rész összesen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</si>
</sst>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_ ;\-#,##0\ "/>
    <numFmt numFmtId="169" formatCode="#,##0.00\ &quot;Ft&quot;;[Red]#,##0.00\ &quot;Ft&quot;"/>
    <numFmt numFmtId="170" formatCode="0.00;[Red]0.00"/>
    <numFmt numFmtId="171" formatCode="#,##0.00\ &quot;Ft&quot;"/>
    <numFmt numFmtId="172" formatCode="#,##0.00\ _F_t;[Red]#,##0.00\ _F_t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11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9" fontId="0" fillId="0" borderId="16" xfId="0" applyNumberFormat="1" applyBorder="1" applyAlignment="1">
      <alignment horizontal="center"/>
    </xf>
    <xf numFmtId="1" fontId="0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9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2" fillId="0" borderId="14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2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0" xfId="0" applyNumberFormat="1" applyBorder="1" applyAlignment="1">
      <alignment horizontal="right"/>
    </xf>
    <xf numFmtId="9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46" borderId="10" xfId="0" applyFill="1" applyBorder="1" applyAlignment="1">
      <alignment/>
    </xf>
    <xf numFmtId="0" fontId="0" fillId="47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4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16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1" fontId="0" fillId="0" borderId="19" xfId="0" applyNumberFormat="1" applyBorder="1" applyAlignment="1">
      <alignment horizontal="right"/>
    </xf>
    <xf numFmtId="168" fontId="0" fillId="0" borderId="10" xfId="4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168" fontId="0" fillId="0" borderId="10" xfId="40" applyNumberFormat="1" applyFont="1" applyBorder="1" applyAlignment="1" applyProtection="1">
      <alignment/>
      <protection/>
    </xf>
    <xf numFmtId="168" fontId="6" fillId="0" borderId="10" xfId="4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168" fontId="0" fillId="0" borderId="19" xfId="40" applyNumberFormat="1" applyFont="1" applyBorder="1" applyAlignment="1">
      <alignment horizontal="center"/>
    </xf>
    <xf numFmtId="168" fontId="0" fillId="0" borderId="16" xfId="40" applyNumberFormat="1" applyFon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8" fontId="2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6" fillId="0" borderId="1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0" fillId="0" borderId="10" xfId="4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0" xfId="40" applyNumberFormat="1" applyFont="1" applyBorder="1" applyAlignment="1">
      <alignment horizontal="right"/>
    </xf>
    <xf numFmtId="3" fontId="6" fillId="0" borderId="10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48" borderId="10" xfId="0" applyFill="1" applyBorder="1" applyAlignment="1">
      <alignment/>
    </xf>
    <xf numFmtId="3" fontId="0" fillId="48" borderId="10" xfId="0" applyNumberFormat="1" applyFill="1" applyBorder="1" applyAlignment="1">
      <alignment/>
    </xf>
    <xf numFmtId="0" fontId="0" fillId="49" borderId="10" xfId="0" applyFill="1" applyBorder="1" applyAlignment="1">
      <alignment/>
    </xf>
    <xf numFmtId="3" fontId="0" fillId="49" borderId="10" xfId="0" applyNumberFormat="1" applyFill="1" applyBorder="1" applyAlignment="1">
      <alignment/>
    </xf>
    <xf numFmtId="0" fontId="0" fillId="50" borderId="10" xfId="0" applyFill="1" applyBorder="1" applyAlignment="1">
      <alignment/>
    </xf>
    <xf numFmtId="3" fontId="0" fillId="50" borderId="10" xfId="0" applyNumberFormat="1" applyFill="1" applyBorder="1" applyAlignment="1">
      <alignment/>
    </xf>
    <xf numFmtId="0" fontId="0" fillId="48" borderId="10" xfId="0" applyFont="1" applyFill="1" applyBorder="1" applyAlignment="1">
      <alignment/>
    </xf>
    <xf numFmtId="0" fontId="0" fillId="50" borderId="10" xfId="0" applyFont="1" applyFill="1" applyBorder="1" applyAlignment="1">
      <alignment/>
    </xf>
    <xf numFmtId="0" fontId="0" fillId="48" borderId="10" xfId="0" applyFont="1" applyFill="1" applyBorder="1" applyAlignment="1">
      <alignment/>
    </xf>
    <xf numFmtId="3" fontId="0" fillId="48" borderId="10" xfId="0" applyNumberFormat="1" applyFont="1" applyFill="1" applyBorder="1" applyAlignment="1">
      <alignment/>
    </xf>
    <xf numFmtId="0" fontId="0" fillId="51" borderId="10" xfId="0" applyFill="1" applyBorder="1" applyAlignment="1">
      <alignment/>
    </xf>
    <xf numFmtId="3" fontId="0" fillId="51" borderId="10" xfId="0" applyNumberFormat="1" applyFill="1" applyBorder="1" applyAlignment="1">
      <alignment/>
    </xf>
    <xf numFmtId="0" fontId="0" fillId="26" borderId="10" xfId="0" applyFill="1" applyBorder="1" applyAlignment="1">
      <alignment/>
    </xf>
    <xf numFmtId="3" fontId="0" fillId="26" borderId="10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48" borderId="16" xfId="0" applyNumberFormat="1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52" borderId="0" xfId="0" applyFill="1" applyAlignment="1">
      <alignment/>
    </xf>
    <xf numFmtId="0" fontId="0" fillId="52" borderId="0" xfId="0" applyFill="1" applyBorder="1" applyAlignment="1">
      <alignment/>
    </xf>
    <xf numFmtId="169" fontId="0" fillId="52" borderId="0" xfId="0" applyNumberFormat="1" applyFill="1" applyBorder="1" applyAlignment="1">
      <alignment/>
    </xf>
    <xf numFmtId="8" fontId="0" fillId="52" borderId="11" xfId="0" applyNumberFormat="1" applyFill="1" applyBorder="1" applyAlignment="1">
      <alignment/>
    </xf>
    <xf numFmtId="0" fontId="0" fillId="52" borderId="14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26" xfId="0" applyFill="1" applyBorder="1" applyAlignment="1">
      <alignment/>
    </xf>
    <xf numFmtId="3" fontId="0" fillId="9" borderId="26" xfId="0" applyNumberFormat="1" applyFill="1" applyBorder="1" applyAlignment="1">
      <alignment/>
    </xf>
    <xf numFmtId="0" fontId="0" fillId="9" borderId="14" xfId="0" applyFill="1" applyBorder="1" applyAlignment="1">
      <alignment/>
    </xf>
    <xf numFmtId="0" fontId="0" fillId="9" borderId="0" xfId="0" applyFill="1" applyAlignment="1">
      <alignment/>
    </xf>
    <xf numFmtId="0" fontId="0" fillId="9" borderId="26" xfId="0" applyFill="1" applyBorder="1" applyAlignment="1">
      <alignment/>
    </xf>
    <xf numFmtId="0" fontId="0" fillId="9" borderId="26" xfId="0" applyFont="1" applyFill="1" applyBorder="1" applyAlignment="1">
      <alignment/>
    </xf>
    <xf numFmtId="0" fontId="0" fillId="9" borderId="14" xfId="0" applyFont="1" applyFill="1" applyBorder="1" applyAlignment="1">
      <alignment/>
    </xf>
    <xf numFmtId="0" fontId="0" fillId="9" borderId="0" xfId="0" applyFont="1" applyFill="1" applyAlignment="1">
      <alignment/>
    </xf>
    <xf numFmtId="0" fontId="0" fillId="9" borderId="11" xfId="0" applyFont="1" applyFill="1" applyBorder="1" applyAlignment="1">
      <alignment/>
    </xf>
    <xf numFmtId="0" fontId="0" fillId="9" borderId="0" xfId="0" applyFill="1" applyBorder="1" applyAlignment="1">
      <alignment/>
    </xf>
    <xf numFmtId="3" fontId="0" fillId="9" borderId="1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4" xfId="0" applyFill="1" applyBorder="1" applyAlignment="1">
      <alignment/>
    </xf>
    <xf numFmtId="3" fontId="0" fillId="0" borderId="34" xfId="0" applyNumberFormat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49" borderId="35" xfId="0" applyFont="1" applyFill="1" applyBorder="1" applyAlignment="1">
      <alignment horizontal="center"/>
    </xf>
    <xf numFmtId="0" fontId="0" fillId="49" borderId="20" xfId="0" applyFont="1" applyFill="1" applyBorder="1" applyAlignment="1">
      <alignment horizontal="center"/>
    </xf>
    <xf numFmtId="0" fontId="0" fillId="49" borderId="36" xfId="0" applyFont="1" applyFill="1" applyBorder="1" applyAlignment="1">
      <alignment horizontal="center"/>
    </xf>
    <xf numFmtId="0" fontId="0" fillId="49" borderId="25" xfId="0" applyFont="1" applyFill="1" applyBorder="1" applyAlignment="1">
      <alignment horizontal="center"/>
    </xf>
    <xf numFmtId="0" fontId="0" fillId="49" borderId="0" xfId="0" applyFont="1" applyFill="1" applyBorder="1" applyAlignment="1">
      <alignment horizontal="center"/>
    </xf>
    <xf numFmtId="0" fontId="0" fillId="49" borderId="32" xfId="0" applyFont="1" applyFill="1" applyBorder="1" applyAlignment="1">
      <alignment horizontal="center"/>
    </xf>
    <xf numFmtId="0" fontId="0" fillId="49" borderId="17" xfId="0" applyFont="1" applyFill="1" applyBorder="1" applyAlignment="1">
      <alignment horizontal="center"/>
    </xf>
    <xf numFmtId="0" fontId="0" fillId="49" borderId="21" xfId="0" applyFont="1" applyFill="1" applyBorder="1" applyAlignment="1">
      <alignment horizontal="center"/>
    </xf>
    <xf numFmtId="0" fontId="0" fillId="49" borderId="37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 wrapText="1"/>
    </xf>
    <xf numFmtId="0" fontId="2" fillId="9" borderId="14" xfId="0" applyFont="1" applyFill="1" applyBorder="1" applyAlignment="1">
      <alignment horizontal="center" wrapText="1"/>
    </xf>
    <xf numFmtId="169" fontId="0" fillId="52" borderId="11" xfId="0" applyNumberFormat="1" applyFont="1" applyFill="1" applyBorder="1" applyAlignment="1">
      <alignment horizontal="center" vertical="center"/>
    </xf>
    <xf numFmtId="169" fontId="0" fillId="52" borderId="26" xfId="0" applyNumberFormat="1" applyFont="1" applyFill="1" applyBorder="1" applyAlignment="1">
      <alignment horizontal="center" vertical="center"/>
    </xf>
    <xf numFmtId="169" fontId="0" fillId="52" borderId="14" xfId="0" applyNumberFormat="1" applyFont="1" applyFill="1" applyBorder="1" applyAlignment="1">
      <alignment horizontal="center" vertical="center"/>
    </xf>
    <xf numFmtId="169" fontId="0" fillId="52" borderId="11" xfId="0" applyNumberFormat="1" applyFill="1" applyBorder="1" applyAlignment="1">
      <alignment horizontal="center" vertical="center"/>
    </xf>
    <xf numFmtId="169" fontId="0" fillId="52" borderId="1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9" fontId="0" fillId="52" borderId="1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0" fillId="52" borderId="10" xfId="0" applyNumberFormat="1" applyFill="1" applyBorder="1" applyAlignment="1">
      <alignment horizontal="center" vertical="center"/>
    </xf>
    <xf numFmtId="169" fontId="0" fillId="52" borderId="10" xfId="0" applyNumberFormat="1" applyFont="1" applyFill="1" applyBorder="1" applyAlignment="1">
      <alignment horizontal="center" vertical="center"/>
    </xf>
    <xf numFmtId="169" fontId="0" fillId="52" borderId="26" xfId="0" applyNumberFormat="1" applyFill="1" applyBorder="1" applyAlignment="1">
      <alignment horizontal="center" vertical="center"/>
    </xf>
    <xf numFmtId="169" fontId="0" fillId="52" borderId="10" xfId="0" applyNumberFormat="1" applyFont="1" applyFill="1" applyBorder="1" applyAlignment="1">
      <alignment horizontal="center" vertical="center"/>
    </xf>
    <xf numFmtId="0" fontId="2" fillId="52" borderId="11" xfId="0" applyFont="1" applyFill="1" applyBorder="1" applyAlignment="1">
      <alignment horizontal="center" wrapText="1"/>
    </xf>
    <xf numFmtId="0" fontId="2" fillId="52" borderId="14" xfId="0" applyFont="1" applyFill="1" applyBorder="1" applyAlignment="1">
      <alignment horizontal="center" wrapText="1"/>
    </xf>
    <xf numFmtId="0" fontId="0" fillId="26" borderId="16" xfId="0" applyFont="1" applyFill="1" applyBorder="1" applyAlignment="1">
      <alignment horizontal="center" wrapText="1"/>
    </xf>
    <xf numFmtId="0" fontId="0" fillId="26" borderId="19" xfId="0" applyFont="1" applyFill="1" applyBorder="1" applyAlignment="1">
      <alignment horizontal="center" wrapText="1"/>
    </xf>
    <xf numFmtId="0" fontId="0" fillId="26" borderId="38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48" borderId="11" xfId="0" applyFont="1" applyFill="1" applyBorder="1" applyAlignment="1">
      <alignment horizontal="center"/>
    </xf>
    <xf numFmtId="0" fontId="0" fillId="48" borderId="26" xfId="0" applyFill="1" applyBorder="1" applyAlignment="1">
      <alignment horizontal="center"/>
    </xf>
    <xf numFmtId="0" fontId="0" fillId="48" borderId="14" xfId="0" applyFill="1" applyBorder="1" applyAlignment="1">
      <alignment horizontal="center"/>
    </xf>
    <xf numFmtId="0" fontId="0" fillId="48" borderId="35" xfId="0" applyFont="1" applyFill="1" applyBorder="1" applyAlignment="1">
      <alignment horizontal="center" wrapText="1"/>
    </xf>
    <xf numFmtId="0" fontId="0" fillId="48" borderId="20" xfId="0" applyFill="1" applyBorder="1" applyAlignment="1">
      <alignment horizontal="center" wrapText="1"/>
    </xf>
    <xf numFmtId="0" fontId="0" fillId="48" borderId="39" xfId="0" applyFill="1" applyBorder="1" applyAlignment="1">
      <alignment horizontal="center" wrapText="1"/>
    </xf>
    <xf numFmtId="0" fontId="0" fillId="48" borderId="25" xfId="0" applyFill="1" applyBorder="1" applyAlignment="1">
      <alignment horizontal="center" wrapText="1"/>
    </xf>
    <xf numFmtId="0" fontId="0" fillId="48" borderId="0" xfId="0" applyFill="1" applyBorder="1" applyAlignment="1">
      <alignment horizontal="center" wrapText="1"/>
    </xf>
    <xf numFmtId="0" fontId="0" fillId="48" borderId="23" xfId="0" applyFill="1" applyBorder="1" applyAlignment="1">
      <alignment horizontal="center" wrapText="1"/>
    </xf>
    <xf numFmtId="0" fontId="0" fillId="48" borderId="17" xfId="0" applyFill="1" applyBorder="1" applyAlignment="1">
      <alignment horizontal="center" wrapText="1"/>
    </xf>
    <xf numFmtId="0" fontId="0" fillId="48" borderId="21" xfId="0" applyFill="1" applyBorder="1" applyAlignment="1">
      <alignment horizontal="center" wrapText="1"/>
    </xf>
    <xf numFmtId="0" fontId="0" fillId="48" borderId="40" xfId="0" applyFill="1" applyBorder="1" applyAlignment="1">
      <alignment horizontal="center" wrapText="1"/>
    </xf>
    <xf numFmtId="0" fontId="0" fillId="48" borderId="35" xfId="0" applyFill="1" applyBorder="1" applyAlignment="1">
      <alignment horizontal="center"/>
    </xf>
    <xf numFmtId="0" fontId="0" fillId="48" borderId="20" xfId="0" applyFill="1" applyBorder="1" applyAlignment="1">
      <alignment horizontal="center"/>
    </xf>
    <xf numFmtId="0" fontId="0" fillId="48" borderId="36" xfId="0" applyFill="1" applyBorder="1" applyAlignment="1">
      <alignment horizontal="center"/>
    </xf>
    <xf numFmtId="0" fontId="0" fillId="48" borderId="25" xfId="0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0" fontId="0" fillId="48" borderId="32" xfId="0" applyFill="1" applyBorder="1" applyAlignment="1">
      <alignment horizontal="center"/>
    </xf>
    <xf numFmtId="0" fontId="0" fillId="48" borderId="17" xfId="0" applyFill="1" applyBorder="1" applyAlignment="1">
      <alignment horizontal="center"/>
    </xf>
    <xf numFmtId="0" fontId="0" fillId="48" borderId="21" xfId="0" applyFill="1" applyBorder="1" applyAlignment="1">
      <alignment horizontal="center"/>
    </xf>
    <xf numFmtId="0" fontId="0" fillId="48" borderId="37" xfId="0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0" fontId="0" fillId="50" borderId="26" xfId="0" applyFill="1" applyBorder="1" applyAlignment="1">
      <alignment horizontal="center"/>
    </xf>
    <xf numFmtId="0" fontId="0" fillId="50" borderId="14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51" borderId="35" xfId="0" applyFont="1" applyFill="1" applyBorder="1" applyAlignment="1">
      <alignment horizontal="center" wrapText="1"/>
    </xf>
    <xf numFmtId="0" fontId="0" fillId="51" borderId="20" xfId="0" applyFill="1" applyBorder="1" applyAlignment="1">
      <alignment horizontal="center" wrapText="1"/>
    </xf>
    <xf numFmtId="0" fontId="0" fillId="51" borderId="39" xfId="0" applyFill="1" applyBorder="1" applyAlignment="1">
      <alignment horizontal="center" wrapText="1"/>
    </xf>
    <xf numFmtId="0" fontId="0" fillId="51" borderId="25" xfId="0" applyFill="1" applyBorder="1" applyAlignment="1">
      <alignment horizontal="center" wrapText="1"/>
    </xf>
    <xf numFmtId="0" fontId="0" fillId="51" borderId="0" xfId="0" applyFill="1" applyBorder="1" applyAlignment="1">
      <alignment horizontal="center" wrapText="1"/>
    </xf>
    <xf numFmtId="0" fontId="0" fillId="51" borderId="23" xfId="0" applyFill="1" applyBorder="1" applyAlignment="1">
      <alignment horizontal="center" wrapText="1"/>
    </xf>
    <xf numFmtId="0" fontId="0" fillId="51" borderId="17" xfId="0" applyFill="1" applyBorder="1" applyAlignment="1">
      <alignment horizontal="center" wrapText="1"/>
    </xf>
    <xf numFmtId="0" fontId="0" fillId="51" borderId="21" xfId="0" applyFill="1" applyBorder="1" applyAlignment="1">
      <alignment horizontal="center" wrapText="1"/>
    </xf>
    <xf numFmtId="0" fontId="0" fillId="51" borderId="40" xfId="0" applyFill="1" applyBorder="1" applyAlignment="1">
      <alignment horizontal="center" wrapText="1"/>
    </xf>
    <xf numFmtId="0" fontId="0" fillId="50" borderId="35" xfId="0" applyFont="1" applyFill="1" applyBorder="1" applyAlignment="1">
      <alignment horizontal="center" wrapText="1"/>
    </xf>
    <xf numFmtId="0" fontId="0" fillId="50" borderId="20" xfId="0" applyFill="1" applyBorder="1" applyAlignment="1">
      <alignment horizontal="center" wrapText="1"/>
    </xf>
    <xf numFmtId="0" fontId="0" fillId="50" borderId="39" xfId="0" applyFill="1" applyBorder="1" applyAlignment="1">
      <alignment horizontal="center" wrapText="1"/>
    </xf>
    <xf numFmtId="0" fontId="0" fillId="50" borderId="25" xfId="0" applyFill="1" applyBorder="1" applyAlignment="1">
      <alignment horizontal="center" wrapText="1"/>
    </xf>
    <xf numFmtId="0" fontId="0" fillId="50" borderId="0" xfId="0" applyFill="1" applyBorder="1" applyAlignment="1">
      <alignment horizontal="center" wrapText="1"/>
    </xf>
    <xf numFmtId="0" fontId="0" fillId="50" borderId="23" xfId="0" applyFill="1" applyBorder="1" applyAlignment="1">
      <alignment horizontal="center" wrapText="1"/>
    </xf>
    <xf numFmtId="0" fontId="0" fillId="50" borderId="17" xfId="0" applyFill="1" applyBorder="1" applyAlignment="1">
      <alignment horizontal="center" wrapText="1"/>
    </xf>
    <xf numFmtId="0" fontId="0" fillId="50" borderId="21" xfId="0" applyFill="1" applyBorder="1" applyAlignment="1">
      <alignment horizontal="center" wrapText="1"/>
    </xf>
    <xf numFmtId="0" fontId="0" fillId="50" borderId="40" xfId="0" applyFill="1" applyBorder="1" applyAlignment="1">
      <alignment horizontal="center" wrapText="1"/>
    </xf>
    <xf numFmtId="0" fontId="0" fillId="50" borderId="35" xfId="0" applyFont="1" applyFill="1" applyBorder="1" applyAlignment="1">
      <alignment horizontal="center"/>
    </xf>
    <xf numFmtId="0" fontId="0" fillId="50" borderId="20" xfId="0" applyFill="1" applyBorder="1" applyAlignment="1">
      <alignment horizontal="center"/>
    </xf>
    <xf numFmtId="0" fontId="0" fillId="50" borderId="36" xfId="0" applyFill="1" applyBorder="1" applyAlignment="1">
      <alignment horizontal="center"/>
    </xf>
    <xf numFmtId="0" fontId="0" fillId="50" borderId="25" xfId="0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0" borderId="32" xfId="0" applyFill="1" applyBorder="1" applyAlignment="1">
      <alignment horizontal="center"/>
    </xf>
    <xf numFmtId="0" fontId="0" fillId="50" borderId="17" xfId="0" applyFill="1" applyBorder="1" applyAlignment="1">
      <alignment horizontal="center"/>
    </xf>
    <xf numFmtId="0" fontId="0" fillId="50" borderId="21" xfId="0" applyFill="1" applyBorder="1" applyAlignment="1">
      <alignment horizontal="center"/>
    </xf>
    <xf numFmtId="0" fontId="0" fillId="50" borderId="37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1" borderId="36" xfId="0" applyFill="1" applyBorder="1" applyAlignment="1">
      <alignment horizontal="center" wrapText="1"/>
    </xf>
    <xf numFmtId="0" fontId="0" fillId="51" borderId="37" xfId="0" applyFill="1" applyBorder="1" applyAlignment="1">
      <alignment horizontal="center" wrapText="1"/>
    </xf>
    <xf numFmtId="0" fontId="0" fillId="51" borderId="11" xfId="0" applyFont="1" applyFill="1" applyBorder="1" applyAlignment="1">
      <alignment horizontal="center"/>
    </xf>
    <xf numFmtId="0" fontId="0" fillId="51" borderId="26" xfId="0" applyFill="1" applyBorder="1" applyAlignment="1">
      <alignment horizontal="center"/>
    </xf>
    <xf numFmtId="0" fontId="0" fillId="51" borderId="14" xfId="0" applyFill="1" applyBorder="1" applyAlignment="1">
      <alignment horizontal="center"/>
    </xf>
    <xf numFmtId="0" fontId="0" fillId="49" borderId="11" xfId="0" applyFont="1" applyFill="1" applyBorder="1" applyAlignment="1">
      <alignment horizontal="center"/>
    </xf>
    <xf numFmtId="0" fontId="0" fillId="49" borderId="26" xfId="0" applyFont="1" applyFill="1" applyBorder="1" applyAlignment="1">
      <alignment horizontal="center"/>
    </xf>
    <xf numFmtId="0" fontId="0" fillId="49" borderId="14" xfId="0" applyFont="1" applyFill="1" applyBorder="1" applyAlignment="1">
      <alignment horizontal="center"/>
    </xf>
    <xf numFmtId="0" fontId="0" fillId="49" borderId="35" xfId="0" applyFont="1" applyFill="1" applyBorder="1" applyAlignment="1">
      <alignment horizontal="center" wrapText="1"/>
    </xf>
    <xf numFmtId="0" fontId="0" fillId="49" borderId="20" xfId="0" applyFont="1" applyFill="1" applyBorder="1" applyAlignment="1">
      <alignment horizontal="center" wrapText="1"/>
    </xf>
    <xf numFmtId="0" fontId="0" fillId="49" borderId="39" xfId="0" applyFont="1" applyFill="1" applyBorder="1" applyAlignment="1">
      <alignment horizontal="center" wrapText="1"/>
    </xf>
    <xf numFmtId="0" fontId="0" fillId="49" borderId="25" xfId="0" applyFont="1" applyFill="1" applyBorder="1" applyAlignment="1">
      <alignment horizontal="center" wrapText="1"/>
    </xf>
    <xf numFmtId="0" fontId="0" fillId="49" borderId="0" xfId="0" applyFont="1" applyFill="1" applyBorder="1" applyAlignment="1">
      <alignment horizontal="center" wrapText="1"/>
    </xf>
    <xf numFmtId="0" fontId="0" fillId="49" borderId="23" xfId="0" applyFont="1" applyFill="1" applyBorder="1" applyAlignment="1">
      <alignment horizontal="center" wrapText="1"/>
    </xf>
    <xf numFmtId="0" fontId="0" fillId="49" borderId="17" xfId="0" applyFont="1" applyFill="1" applyBorder="1" applyAlignment="1">
      <alignment horizontal="center" wrapText="1"/>
    </xf>
    <xf numFmtId="0" fontId="0" fillId="49" borderId="21" xfId="0" applyFont="1" applyFill="1" applyBorder="1" applyAlignment="1">
      <alignment horizontal="center" wrapText="1"/>
    </xf>
    <xf numFmtId="0" fontId="0" fillId="49" borderId="4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68" fontId="0" fillId="0" borderId="10" xfId="4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" fontId="0" fillId="0" borderId="11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0"/>
  <sheetViews>
    <sheetView tabSelected="1" zoomScalePageLayoutView="0" workbookViewId="0" topLeftCell="A229">
      <selection activeCell="M52" sqref="M52"/>
    </sheetView>
  </sheetViews>
  <sheetFormatPr defaultColWidth="9.140625" defaultRowHeight="12.75"/>
  <cols>
    <col min="1" max="1" width="4.7109375" style="2" customWidth="1"/>
    <col min="2" max="2" width="10.7109375" style="2" customWidth="1"/>
    <col min="3" max="3" width="7.7109375" style="2" customWidth="1"/>
    <col min="4" max="4" width="15.8515625" style="2" customWidth="1"/>
    <col min="5" max="6" width="19.28125" style="2" customWidth="1"/>
    <col min="7" max="8" width="9.140625" style="2" customWidth="1"/>
    <col min="9" max="9" width="10.7109375" style="120" customWidth="1"/>
    <col min="10" max="10" width="16.140625" style="0" customWidth="1"/>
    <col min="11" max="11" width="14.57421875" style="0" customWidth="1"/>
    <col min="12" max="12" width="12.8515625" style="0" customWidth="1"/>
    <col min="13" max="13" width="9.57421875" style="0" customWidth="1"/>
    <col min="14" max="14" width="9.00390625" style="0" customWidth="1"/>
    <col min="15" max="15" width="25.140625" style="0" customWidth="1"/>
    <col min="16" max="16" width="18.28125" style="0" customWidth="1"/>
  </cols>
  <sheetData>
    <row r="1" spans="1:16" ht="12.75" customHeight="1">
      <c r="A1" s="216" t="s">
        <v>457</v>
      </c>
      <c r="B1" s="1" t="s">
        <v>458</v>
      </c>
      <c r="C1" s="3" t="s">
        <v>0</v>
      </c>
      <c r="D1" s="2" t="s">
        <v>461</v>
      </c>
      <c r="E1" s="2" t="s">
        <v>463</v>
      </c>
      <c r="F1" s="218" t="s">
        <v>465</v>
      </c>
      <c r="G1" s="219" t="s">
        <v>1</v>
      </c>
      <c r="H1" s="220" t="s">
        <v>1831</v>
      </c>
      <c r="I1" s="222" t="s">
        <v>1044</v>
      </c>
      <c r="J1" s="248" t="s">
        <v>1858</v>
      </c>
      <c r="K1" s="233" t="s">
        <v>1857</v>
      </c>
      <c r="L1" s="162"/>
      <c r="M1" s="162"/>
      <c r="N1" s="162"/>
      <c r="O1" s="184"/>
      <c r="P1" s="184"/>
    </row>
    <row r="2" spans="1:11" ht="12.75">
      <c r="A2" s="217"/>
      <c r="B2" s="1" t="s">
        <v>459</v>
      </c>
      <c r="C2" s="3" t="s">
        <v>460</v>
      </c>
      <c r="D2" s="2" t="s">
        <v>462</v>
      </c>
      <c r="E2" s="2" t="s">
        <v>464</v>
      </c>
      <c r="F2" s="218"/>
      <c r="G2" s="218"/>
      <c r="H2" s="221"/>
      <c r="I2" s="223"/>
      <c r="J2" s="249"/>
      <c r="K2" s="234"/>
    </row>
    <row r="3" spans="1:11" ht="12.75">
      <c r="A3" s="175" t="s">
        <v>2</v>
      </c>
      <c r="B3" s="175" t="s">
        <v>3</v>
      </c>
      <c r="C3" s="175" t="s">
        <v>1045</v>
      </c>
      <c r="D3" s="175" t="s">
        <v>4</v>
      </c>
      <c r="E3" s="175" t="s">
        <v>5</v>
      </c>
      <c r="F3" s="175" t="s">
        <v>13</v>
      </c>
      <c r="G3" s="175" t="s">
        <v>35</v>
      </c>
      <c r="H3" s="175" t="s">
        <v>1832</v>
      </c>
      <c r="I3" s="176">
        <v>884</v>
      </c>
      <c r="J3" s="245">
        <v>3134000</v>
      </c>
      <c r="K3" s="190"/>
    </row>
    <row r="4" spans="1:11" ht="12.75">
      <c r="A4" s="165" t="s">
        <v>6</v>
      </c>
      <c r="B4" s="165" t="s">
        <v>3</v>
      </c>
      <c r="C4" s="165" t="s">
        <v>1046</v>
      </c>
      <c r="D4" s="165" t="s">
        <v>7</v>
      </c>
      <c r="E4" s="165" t="s">
        <v>8</v>
      </c>
      <c r="F4" s="165" t="s">
        <v>343</v>
      </c>
      <c r="G4" s="165" t="s">
        <v>35</v>
      </c>
      <c r="H4" s="165" t="s">
        <v>1833</v>
      </c>
      <c r="I4" s="166">
        <v>1250</v>
      </c>
      <c r="J4" s="245"/>
      <c r="K4" s="191"/>
    </row>
    <row r="5" spans="1:11" ht="12.75">
      <c r="A5" s="95" t="s">
        <v>9</v>
      </c>
      <c r="B5" s="2" t="s">
        <v>3</v>
      </c>
      <c r="C5" s="2" t="s">
        <v>1047</v>
      </c>
      <c r="D5" s="2" t="s">
        <v>10</v>
      </c>
      <c r="E5" s="2" t="s">
        <v>11</v>
      </c>
      <c r="F5" s="2" t="s">
        <v>12</v>
      </c>
      <c r="G5" s="2" t="s">
        <v>35</v>
      </c>
      <c r="H5" s="2" t="s">
        <v>1836</v>
      </c>
      <c r="I5" s="120">
        <v>0</v>
      </c>
      <c r="J5" s="245"/>
      <c r="K5" s="192">
        <f>SUM(I3:I7)</f>
        <v>3134</v>
      </c>
    </row>
    <row r="6" spans="1:11" ht="12.75">
      <c r="A6" s="163" t="s">
        <v>1734</v>
      </c>
      <c r="B6" s="163" t="s">
        <v>3</v>
      </c>
      <c r="C6" s="163" t="s">
        <v>1048</v>
      </c>
      <c r="D6" s="163" t="s">
        <v>15</v>
      </c>
      <c r="E6" s="163" t="s">
        <v>16</v>
      </c>
      <c r="F6" s="163" t="s">
        <v>285</v>
      </c>
      <c r="G6" s="163" t="s">
        <v>35</v>
      </c>
      <c r="H6" s="163" t="s">
        <v>1834</v>
      </c>
      <c r="I6" s="164">
        <v>1000</v>
      </c>
      <c r="J6" s="245"/>
      <c r="K6" s="191"/>
    </row>
    <row r="7" spans="1:11" ht="12.75">
      <c r="A7" s="95" t="s">
        <v>37</v>
      </c>
      <c r="B7" s="2" t="s">
        <v>3</v>
      </c>
      <c r="C7" s="2" t="s">
        <v>1068</v>
      </c>
      <c r="D7" s="2" t="s">
        <v>1069</v>
      </c>
      <c r="E7" s="2" t="s">
        <v>1071</v>
      </c>
      <c r="F7" s="2" t="s">
        <v>1375</v>
      </c>
      <c r="G7" s="2" t="s">
        <v>35</v>
      </c>
      <c r="H7" s="2" t="s">
        <v>1836</v>
      </c>
      <c r="I7" s="120">
        <v>0</v>
      </c>
      <c r="J7" s="245"/>
      <c r="K7" s="193"/>
    </row>
    <row r="8" spans="1:11" ht="12.75">
      <c r="A8" s="175" t="s">
        <v>23</v>
      </c>
      <c r="B8" s="175" t="s">
        <v>17</v>
      </c>
      <c r="C8" s="175" t="s">
        <v>1353</v>
      </c>
      <c r="D8" s="175" t="s">
        <v>4</v>
      </c>
      <c r="E8" s="175" t="s">
        <v>18</v>
      </c>
      <c r="F8" s="175" t="s">
        <v>19</v>
      </c>
      <c r="G8" s="175" t="s">
        <v>35</v>
      </c>
      <c r="H8" s="175" t="s">
        <v>1832</v>
      </c>
      <c r="I8" s="176">
        <v>7053</v>
      </c>
      <c r="J8" s="241">
        <v>16703000</v>
      </c>
      <c r="K8" s="190"/>
    </row>
    <row r="9" spans="1:11" ht="12.75">
      <c r="A9" s="165" t="s">
        <v>27</v>
      </c>
      <c r="B9" s="165" t="s">
        <v>17</v>
      </c>
      <c r="C9" s="165" t="s">
        <v>1354</v>
      </c>
      <c r="D9" s="165" t="s">
        <v>20</v>
      </c>
      <c r="E9" s="165" t="s">
        <v>21</v>
      </c>
      <c r="F9" s="165" t="s">
        <v>22</v>
      </c>
      <c r="G9" s="165" t="s">
        <v>35</v>
      </c>
      <c r="H9" s="165" t="s">
        <v>1833</v>
      </c>
      <c r="I9" s="166">
        <v>1250</v>
      </c>
      <c r="J9" s="241"/>
      <c r="K9" s="191"/>
    </row>
    <row r="10" spans="1:11" ht="12.75">
      <c r="A10" s="165" t="s">
        <v>31</v>
      </c>
      <c r="B10" s="165" t="s">
        <v>17</v>
      </c>
      <c r="C10" s="165" t="s">
        <v>1355</v>
      </c>
      <c r="D10" s="165" t="s">
        <v>24</v>
      </c>
      <c r="E10" s="165" t="s">
        <v>25</v>
      </c>
      <c r="F10" s="165" t="s">
        <v>26</v>
      </c>
      <c r="G10" s="165" t="s">
        <v>35</v>
      </c>
      <c r="H10" s="165" t="s">
        <v>1833</v>
      </c>
      <c r="I10" s="166">
        <v>1800</v>
      </c>
      <c r="J10" s="241"/>
      <c r="K10" s="191"/>
    </row>
    <row r="11" spans="1:11" ht="12.75">
      <c r="A11" s="165" t="s">
        <v>36</v>
      </c>
      <c r="B11" s="165" t="s">
        <v>17</v>
      </c>
      <c r="C11" s="165" t="s">
        <v>1356</v>
      </c>
      <c r="D11" s="165" t="s">
        <v>28</v>
      </c>
      <c r="E11" s="165" t="s">
        <v>29</v>
      </c>
      <c r="F11" s="165" t="s">
        <v>30</v>
      </c>
      <c r="G11" s="165" t="s">
        <v>35</v>
      </c>
      <c r="H11" s="165" t="s">
        <v>1833</v>
      </c>
      <c r="I11" s="166">
        <v>1400</v>
      </c>
      <c r="J11" s="241"/>
      <c r="K11" s="191"/>
    </row>
    <row r="12" spans="1:11" ht="12.75">
      <c r="A12" s="165" t="s">
        <v>41</v>
      </c>
      <c r="B12" s="165" t="s">
        <v>17</v>
      </c>
      <c r="C12" s="165" t="s">
        <v>1357</v>
      </c>
      <c r="D12" s="165" t="s">
        <v>32</v>
      </c>
      <c r="E12" s="165" t="s">
        <v>33</v>
      </c>
      <c r="F12" s="165" t="s">
        <v>34</v>
      </c>
      <c r="G12" s="165" t="s">
        <v>35</v>
      </c>
      <c r="H12" s="165" t="s">
        <v>1833</v>
      </c>
      <c r="I12" s="166">
        <v>1200</v>
      </c>
      <c r="J12" s="241"/>
      <c r="K12" s="191"/>
    </row>
    <row r="13" spans="1:11" ht="12.75">
      <c r="A13" s="95" t="s">
        <v>42</v>
      </c>
      <c r="B13" s="2" t="s">
        <v>17</v>
      </c>
      <c r="C13" s="2" t="s">
        <v>1358</v>
      </c>
      <c r="D13" s="2" t="s">
        <v>38</v>
      </c>
      <c r="E13" s="2" t="s">
        <v>39</v>
      </c>
      <c r="F13" s="2" t="s">
        <v>40</v>
      </c>
      <c r="G13" s="2" t="s">
        <v>35</v>
      </c>
      <c r="H13" s="2" t="s">
        <v>1836</v>
      </c>
      <c r="I13" s="120">
        <v>0</v>
      </c>
      <c r="J13" s="241"/>
      <c r="K13" s="191"/>
    </row>
    <row r="14" spans="1:11" ht="12.75">
      <c r="A14" s="163" t="s">
        <v>46</v>
      </c>
      <c r="B14" s="163" t="s">
        <v>17</v>
      </c>
      <c r="C14" s="163" t="s">
        <v>1359</v>
      </c>
      <c r="D14" s="163" t="s">
        <v>20</v>
      </c>
      <c r="E14" s="163" t="s">
        <v>345</v>
      </c>
      <c r="F14" s="163" t="s">
        <v>285</v>
      </c>
      <c r="G14" s="163" t="s">
        <v>35</v>
      </c>
      <c r="H14" s="163" t="s">
        <v>1834</v>
      </c>
      <c r="I14" s="164">
        <v>1000</v>
      </c>
      <c r="J14" s="241"/>
      <c r="K14" s="191"/>
    </row>
    <row r="15" spans="1:11" ht="12.75">
      <c r="A15" s="95" t="s">
        <v>50</v>
      </c>
      <c r="B15" s="2" t="s">
        <v>17</v>
      </c>
      <c r="C15" s="2" t="s">
        <v>1360</v>
      </c>
      <c r="D15" s="2" t="s">
        <v>43</v>
      </c>
      <c r="E15" s="2" t="s">
        <v>44</v>
      </c>
      <c r="F15" s="2" t="s">
        <v>45</v>
      </c>
      <c r="G15" s="2" t="s">
        <v>35</v>
      </c>
      <c r="H15" s="2" t="s">
        <v>1836</v>
      </c>
      <c r="I15" s="120">
        <v>0</v>
      </c>
      <c r="J15" s="241"/>
      <c r="K15" s="191"/>
    </row>
    <row r="16" spans="1:11" ht="12.75">
      <c r="A16" s="95" t="s">
        <v>51</v>
      </c>
      <c r="B16" s="2" t="s">
        <v>17</v>
      </c>
      <c r="C16" s="2" t="s">
        <v>1361</v>
      </c>
      <c r="D16" s="2" t="s">
        <v>47</v>
      </c>
      <c r="E16" s="2" t="s">
        <v>48</v>
      </c>
      <c r="F16" s="2" t="s">
        <v>49</v>
      </c>
      <c r="G16" s="2" t="s">
        <v>35</v>
      </c>
      <c r="H16" s="2" t="s">
        <v>1836</v>
      </c>
      <c r="I16" s="120">
        <v>0</v>
      </c>
      <c r="J16" s="241"/>
      <c r="K16" s="192">
        <f>SUM(I8:I25)</f>
        <v>16703</v>
      </c>
    </row>
    <row r="17" spans="1:11" ht="12.75">
      <c r="A17" s="163" t="s">
        <v>54</v>
      </c>
      <c r="B17" s="163" t="s">
        <v>17</v>
      </c>
      <c r="C17" s="163" t="s">
        <v>1362</v>
      </c>
      <c r="D17" s="163" t="s">
        <v>20</v>
      </c>
      <c r="E17" s="163" t="s">
        <v>344</v>
      </c>
      <c r="F17" s="163" t="s">
        <v>341</v>
      </c>
      <c r="G17" s="163" t="s">
        <v>35</v>
      </c>
      <c r="H17" s="163" t="s">
        <v>1834</v>
      </c>
      <c r="I17" s="164">
        <v>1000</v>
      </c>
      <c r="J17" s="241"/>
      <c r="K17" s="191"/>
    </row>
    <row r="18" spans="1:11" ht="12.75">
      <c r="A18" s="95" t="s">
        <v>57</v>
      </c>
      <c r="B18" s="2" t="s">
        <v>17</v>
      </c>
      <c r="C18" s="2" t="s">
        <v>1363</v>
      </c>
      <c r="D18" s="2" t="s">
        <v>52</v>
      </c>
      <c r="E18" s="2" t="s">
        <v>48</v>
      </c>
      <c r="F18" s="2" t="s">
        <v>53</v>
      </c>
      <c r="G18" s="2" t="s">
        <v>35</v>
      </c>
      <c r="H18" s="2" t="s">
        <v>1836</v>
      </c>
      <c r="I18" s="120">
        <v>0</v>
      </c>
      <c r="J18" s="241"/>
      <c r="K18" s="191"/>
    </row>
    <row r="19" spans="1:11" ht="12.75">
      <c r="A19" s="95" t="s">
        <v>59</v>
      </c>
      <c r="B19" s="2" t="s">
        <v>17</v>
      </c>
      <c r="C19" s="2" t="s">
        <v>1364</v>
      </c>
      <c r="D19" s="2" t="s">
        <v>55</v>
      </c>
      <c r="E19" s="2" t="s">
        <v>56</v>
      </c>
      <c r="F19" s="2" t="s">
        <v>49</v>
      </c>
      <c r="G19" s="2" t="s">
        <v>35</v>
      </c>
      <c r="H19" s="2" t="s">
        <v>1836</v>
      </c>
      <c r="I19" s="120">
        <v>0</v>
      </c>
      <c r="J19" s="241"/>
      <c r="K19" s="191"/>
    </row>
    <row r="20" spans="1:11" ht="12.75">
      <c r="A20" s="163" t="s">
        <v>62</v>
      </c>
      <c r="B20" s="163" t="s">
        <v>17</v>
      </c>
      <c r="C20" s="163" t="s">
        <v>1365</v>
      </c>
      <c r="D20" s="163" t="s">
        <v>20</v>
      </c>
      <c r="E20" s="163" t="s">
        <v>58</v>
      </c>
      <c r="F20" s="163" t="s">
        <v>341</v>
      </c>
      <c r="G20" s="163" t="s">
        <v>35</v>
      </c>
      <c r="H20" s="163" t="s">
        <v>1834</v>
      </c>
      <c r="I20" s="164">
        <v>1000</v>
      </c>
      <c r="J20" s="241"/>
      <c r="K20" s="191"/>
    </row>
    <row r="21" spans="1:11" ht="12.75">
      <c r="A21" s="95" t="s">
        <v>64</v>
      </c>
      <c r="B21" s="2" t="s">
        <v>17</v>
      </c>
      <c r="C21" s="2" t="s">
        <v>1366</v>
      </c>
      <c r="D21" s="2" t="s">
        <v>60</v>
      </c>
      <c r="E21" s="2" t="s">
        <v>56</v>
      </c>
      <c r="F21" s="2" t="s">
        <v>61</v>
      </c>
      <c r="G21" s="2" t="s">
        <v>35</v>
      </c>
      <c r="H21" s="2" t="s">
        <v>1836</v>
      </c>
      <c r="I21" s="120">
        <v>0</v>
      </c>
      <c r="J21" s="241"/>
      <c r="K21" s="191"/>
    </row>
    <row r="22" spans="1:11" ht="12.75">
      <c r="A22" s="163" t="s">
        <v>68</v>
      </c>
      <c r="B22" s="163" t="s">
        <v>17</v>
      </c>
      <c r="C22" s="163" t="s">
        <v>1367</v>
      </c>
      <c r="D22" s="163" t="s">
        <v>20</v>
      </c>
      <c r="E22" s="163" t="s">
        <v>63</v>
      </c>
      <c r="F22" s="163" t="s">
        <v>341</v>
      </c>
      <c r="G22" s="163" t="s">
        <v>35</v>
      </c>
      <c r="H22" s="163" t="s">
        <v>1834</v>
      </c>
      <c r="I22" s="164">
        <v>1000</v>
      </c>
      <c r="J22" s="241"/>
      <c r="K22" s="191"/>
    </row>
    <row r="23" spans="1:11" ht="12.75">
      <c r="A23" s="95" t="s">
        <v>72</v>
      </c>
      <c r="B23" s="2" t="s">
        <v>17</v>
      </c>
      <c r="C23" s="2" t="s">
        <v>1368</v>
      </c>
      <c r="D23" s="2" t="s">
        <v>65</v>
      </c>
      <c r="E23" s="2" t="s">
        <v>66</v>
      </c>
      <c r="F23" s="2" t="s">
        <v>67</v>
      </c>
      <c r="G23" s="2" t="s">
        <v>35</v>
      </c>
      <c r="H23" s="2" t="s">
        <v>1836</v>
      </c>
      <c r="I23" s="120">
        <v>0</v>
      </c>
      <c r="J23" s="241"/>
      <c r="K23" s="191"/>
    </row>
    <row r="24" spans="1:11" ht="12.75">
      <c r="A24" s="95" t="s">
        <v>76</v>
      </c>
      <c r="B24" s="2" t="s">
        <v>17</v>
      </c>
      <c r="C24" s="2" t="s">
        <v>1369</v>
      </c>
      <c r="D24" s="2" t="s">
        <v>1069</v>
      </c>
      <c r="E24" s="2" t="s">
        <v>1070</v>
      </c>
      <c r="F24" s="2" t="s">
        <v>1072</v>
      </c>
      <c r="G24" s="2" t="s">
        <v>35</v>
      </c>
      <c r="H24" s="2" t="s">
        <v>1836</v>
      </c>
      <c r="I24" s="120">
        <v>0</v>
      </c>
      <c r="J24" s="241"/>
      <c r="K24" s="191"/>
    </row>
    <row r="25" spans="1:11" ht="12.75">
      <c r="A25" s="95" t="s">
        <v>78</v>
      </c>
      <c r="B25" s="2" t="s">
        <v>17</v>
      </c>
      <c r="C25" s="2" t="s">
        <v>1370</v>
      </c>
      <c r="D25" s="2" t="s">
        <v>1069</v>
      </c>
      <c r="E25" s="2" t="s">
        <v>1073</v>
      </c>
      <c r="F25" s="2" t="s">
        <v>1074</v>
      </c>
      <c r="G25" s="2" t="s">
        <v>35</v>
      </c>
      <c r="H25" s="2" t="s">
        <v>1836</v>
      </c>
      <c r="I25" s="120">
        <v>0</v>
      </c>
      <c r="J25" s="241"/>
      <c r="K25" s="193"/>
    </row>
    <row r="26" spans="1:11" ht="12.75">
      <c r="A26" s="175" t="s">
        <v>81</v>
      </c>
      <c r="B26" s="175" t="s">
        <v>69</v>
      </c>
      <c r="C26" s="175" t="s">
        <v>1049</v>
      </c>
      <c r="D26" s="175" t="s">
        <v>73</v>
      </c>
      <c r="E26" s="175" t="s">
        <v>70</v>
      </c>
      <c r="F26" s="175" t="s">
        <v>71</v>
      </c>
      <c r="G26" s="175" t="s">
        <v>35</v>
      </c>
      <c r="H26" s="175" t="s">
        <v>1832</v>
      </c>
      <c r="I26" s="176">
        <v>13432</v>
      </c>
      <c r="J26" s="245">
        <v>22482000</v>
      </c>
      <c r="K26" s="190"/>
    </row>
    <row r="27" spans="1:11" ht="12.75">
      <c r="A27" s="165" t="s">
        <v>83</v>
      </c>
      <c r="B27" s="165" t="s">
        <v>69</v>
      </c>
      <c r="C27" s="165" t="s">
        <v>1050</v>
      </c>
      <c r="D27" s="165" t="s">
        <v>20</v>
      </c>
      <c r="E27" s="165" t="s">
        <v>74</v>
      </c>
      <c r="F27" s="165" t="s">
        <v>75</v>
      </c>
      <c r="G27" s="165" t="s">
        <v>35</v>
      </c>
      <c r="H27" s="165" t="s">
        <v>1833</v>
      </c>
      <c r="I27" s="166">
        <v>1600</v>
      </c>
      <c r="J27" s="245"/>
      <c r="K27" s="191"/>
    </row>
    <row r="28" spans="1:11" ht="12.75">
      <c r="A28" s="167" t="s">
        <v>86</v>
      </c>
      <c r="B28" s="167" t="s">
        <v>69</v>
      </c>
      <c r="C28" s="167" t="s">
        <v>1051</v>
      </c>
      <c r="D28" s="167" t="s">
        <v>24</v>
      </c>
      <c r="E28" s="167" t="s">
        <v>77</v>
      </c>
      <c r="F28" s="167" t="s">
        <v>1628</v>
      </c>
      <c r="G28" s="167" t="s">
        <v>35</v>
      </c>
      <c r="H28" s="167" t="s">
        <v>1835</v>
      </c>
      <c r="I28" s="168">
        <v>1600</v>
      </c>
      <c r="J28" s="245"/>
      <c r="K28" s="191"/>
    </row>
    <row r="29" spans="1:11" ht="12.75">
      <c r="A29" s="165" t="s">
        <v>90</v>
      </c>
      <c r="B29" s="165" t="s">
        <v>69</v>
      </c>
      <c r="C29" s="165" t="s">
        <v>1052</v>
      </c>
      <c r="D29" s="165" t="s">
        <v>24</v>
      </c>
      <c r="E29" s="165" t="s">
        <v>79</v>
      </c>
      <c r="F29" s="165" t="s">
        <v>80</v>
      </c>
      <c r="G29" s="165" t="s">
        <v>35</v>
      </c>
      <c r="H29" s="165" t="s">
        <v>1833</v>
      </c>
      <c r="I29" s="166">
        <v>1800</v>
      </c>
      <c r="J29" s="245"/>
      <c r="K29" s="191"/>
    </row>
    <row r="30" spans="1:11" ht="12.75">
      <c r="A30" s="165" t="s">
        <v>94</v>
      </c>
      <c r="B30" s="165" t="s">
        <v>69</v>
      </c>
      <c r="C30" s="165" t="s">
        <v>1053</v>
      </c>
      <c r="D30" s="165" t="s">
        <v>24</v>
      </c>
      <c r="E30" s="165" t="s">
        <v>82</v>
      </c>
      <c r="F30" s="165" t="s">
        <v>80</v>
      </c>
      <c r="G30" s="165" t="s">
        <v>35</v>
      </c>
      <c r="H30" s="165" t="s">
        <v>1833</v>
      </c>
      <c r="I30" s="166">
        <v>1800</v>
      </c>
      <c r="J30" s="245"/>
      <c r="K30" s="191"/>
    </row>
    <row r="31" spans="1:11" ht="12.75">
      <c r="A31" s="165" t="s">
        <v>98</v>
      </c>
      <c r="B31" s="165" t="s">
        <v>69</v>
      </c>
      <c r="C31" s="165" t="s">
        <v>1054</v>
      </c>
      <c r="D31" s="165" t="s">
        <v>28</v>
      </c>
      <c r="E31" s="165" t="s">
        <v>84</v>
      </c>
      <c r="F31" s="165" t="s">
        <v>85</v>
      </c>
      <c r="G31" s="165" t="s">
        <v>35</v>
      </c>
      <c r="H31" s="165" t="s">
        <v>1833</v>
      </c>
      <c r="I31" s="166">
        <v>1250</v>
      </c>
      <c r="J31" s="245"/>
      <c r="K31" s="191"/>
    </row>
    <row r="32" spans="1:11" ht="12.75">
      <c r="A32" s="95" t="s">
        <v>101</v>
      </c>
      <c r="B32" s="2" t="s">
        <v>69</v>
      </c>
      <c r="C32" s="2" t="s">
        <v>1055</v>
      </c>
      <c r="D32" s="2" t="s">
        <v>87</v>
      </c>
      <c r="E32" s="2" t="s">
        <v>88</v>
      </c>
      <c r="F32" s="2" t="s">
        <v>89</v>
      </c>
      <c r="G32" s="2" t="s">
        <v>35</v>
      </c>
      <c r="H32" s="2" t="s">
        <v>1836</v>
      </c>
      <c r="I32" s="120">
        <v>0</v>
      </c>
      <c r="J32" s="245"/>
      <c r="K32" s="191"/>
    </row>
    <row r="33" spans="1:11" ht="12.75">
      <c r="A33" s="95" t="s">
        <v>105</v>
      </c>
      <c r="B33" s="2" t="s">
        <v>69</v>
      </c>
      <c r="C33" s="2" t="s">
        <v>1056</v>
      </c>
      <c r="D33" s="2" t="s">
        <v>91</v>
      </c>
      <c r="E33" s="2" t="s">
        <v>92</v>
      </c>
      <c r="F33" s="2" t="s">
        <v>93</v>
      </c>
      <c r="G33" s="2" t="s">
        <v>35</v>
      </c>
      <c r="H33" s="2" t="s">
        <v>1836</v>
      </c>
      <c r="I33" s="120">
        <v>0</v>
      </c>
      <c r="J33" s="245"/>
      <c r="K33" s="191"/>
    </row>
    <row r="34" spans="1:11" ht="12.75">
      <c r="A34" s="95" t="s">
        <v>598</v>
      </c>
      <c r="B34" s="2" t="s">
        <v>69</v>
      </c>
      <c r="C34" s="2" t="s">
        <v>1057</v>
      </c>
      <c r="D34" s="2" t="s">
        <v>95</v>
      </c>
      <c r="E34" s="2" t="s">
        <v>96</v>
      </c>
      <c r="F34" s="2" t="s">
        <v>97</v>
      </c>
      <c r="G34" s="2" t="s">
        <v>35</v>
      </c>
      <c r="H34" s="2" t="s">
        <v>1836</v>
      </c>
      <c r="I34" s="120">
        <v>0</v>
      </c>
      <c r="J34" s="245"/>
      <c r="K34" s="191"/>
    </row>
    <row r="35" spans="1:11" ht="12.75">
      <c r="A35" s="95" t="s">
        <v>111</v>
      </c>
      <c r="B35" s="2" t="s">
        <v>69</v>
      </c>
      <c r="C35" s="2" t="s">
        <v>1058</v>
      </c>
      <c r="D35" s="2" t="s">
        <v>99</v>
      </c>
      <c r="E35" s="2" t="s">
        <v>96</v>
      </c>
      <c r="F35" s="2" t="s">
        <v>100</v>
      </c>
      <c r="G35" s="2" t="s">
        <v>35</v>
      </c>
      <c r="H35" s="2" t="s">
        <v>1836</v>
      </c>
      <c r="I35" s="120">
        <v>0</v>
      </c>
      <c r="J35" s="245"/>
      <c r="K35" s="191"/>
    </row>
    <row r="36" spans="1:11" ht="12.75">
      <c r="A36" s="95" t="s">
        <v>602</v>
      </c>
      <c r="B36" s="2" t="s">
        <v>69</v>
      </c>
      <c r="C36" s="2" t="s">
        <v>1059</v>
      </c>
      <c r="D36" s="2" t="s">
        <v>102</v>
      </c>
      <c r="E36" s="2" t="s">
        <v>103</v>
      </c>
      <c r="F36" s="2" t="s">
        <v>104</v>
      </c>
      <c r="G36" s="2" t="s">
        <v>35</v>
      </c>
      <c r="H36" s="2" t="s">
        <v>1836</v>
      </c>
      <c r="I36" s="120">
        <v>0</v>
      </c>
      <c r="J36" s="245"/>
      <c r="K36" s="191"/>
    </row>
    <row r="37" spans="1:15" ht="12.75">
      <c r="A37" s="216" t="s">
        <v>457</v>
      </c>
      <c r="B37" s="1" t="s">
        <v>458</v>
      </c>
      <c r="C37" s="3" t="s">
        <v>0</v>
      </c>
      <c r="D37" s="2" t="s">
        <v>461</v>
      </c>
      <c r="E37" s="2" t="s">
        <v>463</v>
      </c>
      <c r="F37" s="218" t="s">
        <v>465</v>
      </c>
      <c r="G37" s="219" t="s">
        <v>1</v>
      </c>
      <c r="H37" s="220" t="s">
        <v>1831</v>
      </c>
      <c r="I37" s="222" t="s">
        <v>1044</v>
      </c>
      <c r="J37" s="245"/>
      <c r="K37" s="191"/>
      <c r="O37" s="147"/>
    </row>
    <row r="38" spans="1:11" ht="12.75">
      <c r="A38" s="217"/>
      <c r="B38" s="1" t="s">
        <v>459</v>
      </c>
      <c r="C38" s="3" t="s">
        <v>460</v>
      </c>
      <c r="D38" s="2" t="s">
        <v>462</v>
      </c>
      <c r="E38" s="2" t="s">
        <v>464</v>
      </c>
      <c r="F38" s="218"/>
      <c r="G38" s="218"/>
      <c r="H38" s="221"/>
      <c r="I38" s="223"/>
      <c r="J38" s="245"/>
      <c r="K38" s="192">
        <f>SUM(I26:I53)</f>
        <v>22482</v>
      </c>
    </row>
    <row r="39" spans="1:11" ht="12.75">
      <c r="A39" s="95" t="s">
        <v>116</v>
      </c>
      <c r="B39" s="2" t="s">
        <v>69</v>
      </c>
      <c r="C39" s="2" t="s">
        <v>1060</v>
      </c>
      <c r="D39" s="2" t="s">
        <v>106</v>
      </c>
      <c r="E39" s="2" t="s">
        <v>103</v>
      </c>
      <c r="F39" s="2" t="s">
        <v>107</v>
      </c>
      <c r="G39" s="2" t="s">
        <v>35</v>
      </c>
      <c r="H39" s="2" t="s">
        <v>1836</v>
      </c>
      <c r="I39" s="120">
        <v>0</v>
      </c>
      <c r="J39" s="245"/>
      <c r="K39" s="191"/>
    </row>
    <row r="40" spans="1:12" ht="12.75">
      <c r="A40" s="95" t="s">
        <v>117</v>
      </c>
      <c r="B40" s="2" t="s">
        <v>69</v>
      </c>
      <c r="C40" s="2" t="s">
        <v>1061</v>
      </c>
      <c r="D40" s="2" t="s">
        <v>108</v>
      </c>
      <c r="E40" s="2" t="s">
        <v>109</v>
      </c>
      <c r="F40" s="2" t="s">
        <v>110</v>
      </c>
      <c r="G40" s="2" t="s">
        <v>35</v>
      </c>
      <c r="H40" s="2" t="s">
        <v>1836</v>
      </c>
      <c r="I40" s="120">
        <v>0</v>
      </c>
      <c r="J40" s="245"/>
      <c r="K40" s="191"/>
      <c r="L40" s="147"/>
    </row>
    <row r="41" spans="1:11" ht="12.75">
      <c r="A41" s="95" t="s">
        <v>119</v>
      </c>
      <c r="B41" s="2" t="s">
        <v>69</v>
      </c>
      <c r="C41" s="2" t="s">
        <v>1062</v>
      </c>
      <c r="D41" s="2" t="s">
        <v>112</v>
      </c>
      <c r="E41" s="2" t="s">
        <v>109</v>
      </c>
      <c r="F41" s="2" t="s">
        <v>113</v>
      </c>
      <c r="G41" s="2" t="s">
        <v>35</v>
      </c>
      <c r="H41" s="2" t="s">
        <v>1836</v>
      </c>
      <c r="I41" s="120">
        <v>0</v>
      </c>
      <c r="J41" s="245"/>
      <c r="K41" s="191"/>
    </row>
    <row r="42" spans="1:11" ht="12.75">
      <c r="A42" s="95" t="s">
        <v>613</v>
      </c>
      <c r="B42" s="2" t="s">
        <v>69</v>
      </c>
      <c r="C42" s="2" t="s">
        <v>1063</v>
      </c>
      <c r="D42" s="2" t="s">
        <v>114</v>
      </c>
      <c r="E42" s="2" t="s">
        <v>82</v>
      </c>
      <c r="F42" s="2" t="s">
        <v>115</v>
      </c>
      <c r="G42" s="2" t="s">
        <v>35</v>
      </c>
      <c r="H42" s="2" t="s">
        <v>1836</v>
      </c>
      <c r="I42" s="120">
        <v>0</v>
      </c>
      <c r="J42" s="245"/>
      <c r="K42" s="191"/>
    </row>
    <row r="43" spans="1:15" ht="12.75">
      <c r="A43" s="163" t="s">
        <v>615</v>
      </c>
      <c r="B43" s="163" t="s">
        <v>69</v>
      </c>
      <c r="C43" s="163" t="s">
        <v>1064</v>
      </c>
      <c r="D43" s="163" t="s">
        <v>20</v>
      </c>
      <c r="E43" s="163" t="s">
        <v>346</v>
      </c>
      <c r="F43" s="163" t="s">
        <v>341</v>
      </c>
      <c r="G43" s="163" t="s">
        <v>35</v>
      </c>
      <c r="H43" s="163" t="s">
        <v>1834</v>
      </c>
      <c r="I43" s="164">
        <v>1000</v>
      </c>
      <c r="J43" s="245"/>
      <c r="K43" s="191"/>
      <c r="O43" s="147"/>
    </row>
    <row r="44" spans="1:11" ht="12.75">
      <c r="A44" s="95" t="s">
        <v>128</v>
      </c>
      <c r="B44" s="2" t="s">
        <v>69</v>
      </c>
      <c r="C44" s="2" t="s">
        <v>1065</v>
      </c>
      <c r="D44" s="2" t="s">
        <v>118</v>
      </c>
      <c r="E44" s="2" t="s">
        <v>82</v>
      </c>
      <c r="F44" s="2" t="s">
        <v>45</v>
      </c>
      <c r="G44" s="2" t="s">
        <v>35</v>
      </c>
      <c r="H44" s="2" t="s">
        <v>1836</v>
      </c>
      <c r="I44" s="120">
        <v>0</v>
      </c>
      <c r="J44" s="245"/>
      <c r="K44" s="191"/>
    </row>
    <row r="45" spans="1:11" ht="12.75">
      <c r="A45" s="95" t="s">
        <v>130</v>
      </c>
      <c r="B45" s="2" t="s">
        <v>69</v>
      </c>
      <c r="C45" s="2" t="s">
        <v>1066</v>
      </c>
      <c r="D45" s="2" t="s">
        <v>120</v>
      </c>
      <c r="E45" s="2" t="s">
        <v>121</v>
      </c>
      <c r="F45" s="2" t="s">
        <v>122</v>
      </c>
      <c r="G45" s="2" t="s">
        <v>35</v>
      </c>
      <c r="H45" s="2" t="s">
        <v>1836</v>
      </c>
      <c r="I45" s="120">
        <v>0</v>
      </c>
      <c r="J45" s="245"/>
      <c r="K45" s="191"/>
    </row>
    <row r="46" spans="1:11" ht="12.75">
      <c r="A46" s="95" t="s">
        <v>131</v>
      </c>
      <c r="B46" s="2" t="s">
        <v>69</v>
      </c>
      <c r="C46" s="2" t="s">
        <v>1067</v>
      </c>
      <c r="D46" s="2" t="s">
        <v>123</v>
      </c>
      <c r="E46" s="2" t="s">
        <v>121</v>
      </c>
      <c r="F46" s="2" t="s">
        <v>61</v>
      </c>
      <c r="G46" s="2" t="s">
        <v>35</v>
      </c>
      <c r="H46" s="2" t="s">
        <v>1836</v>
      </c>
      <c r="I46" s="120">
        <v>0</v>
      </c>
      <c r="J46" s="245"/>
      <c r="K46" s="191"/>
    </row>
    <row r="47" spans="1:11" ht="12.75">
      <c r="A47" s="95" t="s">
        <v>133</v>
      </c>
      <c r="B47" s="2" t="s">
        <v>69</v>
      </c>
      <c r="C47" s="2" t="s">
        <v>1075</v>
      </c>
      <c r="D47" s="2" t="s">
        <v>1069</v>
      </c>
      <c r="E47" s="2" t="s">
        <v>1076</v>
      </c>
      <c r="F47" s="2" t="s">
        <v>1376</v>
      </c>
      <c r="G47" s="2" t="s">
        <v>35</v>
      </c>
      <c r="H47" s="2" t="s">
        <v>1836</v>
      </c>
      <c r="I47" s="120">
        <v>0</v>
      </c>
      <c r="J47" s="245"/>
      <c r="K47" s="191"/>
    </row>
    <row r="48" spans="1:11" ht="12.75">
      <c r="A48" s="95" t="s">
        <v>135</v>
      </c>
      <c r="B48" s="2" t="s">
        <v>69</v>
      </c>
      <c r="C48" s="2" t="s">
        <v>1077</v>
      </c>
      <c r="D48" s="2" t="s">
        <v>1069</v>
      </c>
      <c r="E48" s="2" t="s">
        <v>1078</v>
      </c>
      <c r="F48" s="2" t="s">
        <v>1377</v>
      </c>
      <c r="G48" s="2" t="s">
        <v>35</v>
      </c>
      <c r="H48" s="2" t="s">
        <v>1836</v>
      </c>
      <c r="I48" s="120">
        <v>0</v>
      </c>
      <c r="J48" s="245"/>
      <c r="K48" s="191"/>
    </row>
    <row r="49" spans="1:11" ht="12.75">
      <c r="A49" s="95" t="s">
        <v>138</v>
      </c>
      <c r="B49" s="2" t="s">
        <v>69</v>
      </c>
      <c r="C49" s="2" t="s">
        <v>1079</v>
      </c>
      <c r="D49" s="2" t="s">
        <v>1069</v>
      </c>
      <c r="E49" s="2" t="s">
        <v>1080</v>
      </c>
      <c r="F49" s="2" t="s">
        <v>1091</v>
      </c>
      <c r="G49" s="2" t="s">
        <v>35</v>
      </c>
      <c r="H49" s="2" t="s">
        <v>1836</v>
      </c>
      <c r="I49" s="120">
        <v>0</v>
      </c>
      <c r="J49" s="245"/>
      <c r="K49" s="191"/>
    </row>
    <row r="50" spans="1:11" ht="12.75">
      <c r="A50" s="95" t="s">
        <v>1735</v>
      </c>
      <c r="B50" s="2" t="s">
        <v>69</v>
      </c>
      <c r="C50" s="2" t="s">
        <v>1082</v>
      </c>
      <c r="D50" s="2" t="s">
        <v>1069</v>
      </c>
      <c r="E50" s="2" t="s">
        <v>1083</v>
      </c>
      <c r="F50" s="2" t="s">
        <v>1091</v>
      </c>
      <c r="G50" s="2" t="s">
        <v>35</v>
      </c>
      <c r="H50" s="2" t="s">
        <v>1836</v>
      </c>
      <c r="I50" s="120">
        <v>0</v>
      </c>
      <c r="J50" s="245"/>
      <c r="K50" s="191"/>
    </row>
    <row r="51" spans="1:11" ht="12.75">
      <c r="A51" s="95" t="s">
        <v>143</v>
      </c>
      <c r="B51" s="2" t="s">
        <v>69</v>
      </c>
      <c r="C51" s="2" t="s">
        <v>1084</v>
      </c>
      <c r="D51" s="2" t="s">
        <v>1069</v>
      </c>
      <c r="E51" s="2" t="s">
        <v>1085</v>
      </c>
      <c r="F51" s="2" t="s">
        <v>1378</v>
      </c>
      <c r="G51" s="2" t="s">
        <v>35</v>
      </c>
      <c r="H51" s="2" t="s">
        <v>1836</v>
      </c>
      <c r="I51" s="120">
        <v>0</v>
      </c>
      <c r="J51" s="245"/>
      <c r="K51" s="193"/>
    </row>
    <row r="52" spans="1:11" ht="12.75">
      <c r="A52" s="95" t="s">
        <v>148</v>
      </c>
      <c r="B52" s="2" t="s">
        <v>69</v>
      </c>
      <c r="C52" s="2" t="s">
        <v>1086</v>
      </c>
      <c r="D52" s="2" t="s">
        <v>1069</v>
      </c>
      <c r="E52" s="2" t="s">
        <v>1087</v>
      </c>
      <c r="F52" s="2" t="s">
        <v>1373</v>
      </c>
      <c r="G52" s="2" t="s">
        <v>35</v>
      </c>
      <c r="H52" s="2" t="s">
        <v>1836</v>
      </c>
      <c r="I52" s="120">
        <v>0</v>
      </c>
      <c r="J52" s="245">
        <v>31868000</v>
      </c>
      <c r="K52" s="190"/>
    </row>
    <row r="53" spans="1:11" ht="12.75">
      <c r="A53" s="95" t="s">
        <v>152</v>
      </c>
      <c r="B53" s="2" t="s">
        <v>69</v>
      </c>
      <c r="C53" s="2" t="s">
        <v>1371</v>
      </c>
      <c r="D53" s="2" t="s">
        <v>1069</v>
      </c>
      <c r="E53" s="2" t="s">
        <v>1087</v>
      </c>
      <c r="F53" s="2" t="s">
        <v>1374</v>
      </c>
      <c r="G53" s="2" t="s">
        <v>35</v>
      </c>
      <c r="H53" s="2" t="s">
        <v>1836</v>
      </c>
      <c r="I53" s="120">
        <v>0</v>
      </c>
      <c r="J53" s="245"/>
      <c r="K53" s="191"/>
    </row>
    <row r="54" spans="1:11" ht="12.75">
      <c r="A54" s="173" t="s">
        <v>154</v>
      </c>
      <c r="B54" s="173" t="s">
        <v>124</v>
      </c>
      <c r="C54" s="173" t="s">
        <v>1428</v>
      </c>
      <c r="D54" s="173" t="s">
        <v>125</v>
      </c>
      <c r="E54" s="173" t="s">
        <v>126</v>
      </c>
      <c r="F54" s="173" t="s">
        <v>127</v>
      </c>
      <c r="G54" s="173" t="s">
        <v>35</v>
      </c>
      <c r="H54" s="173" t="s">
        <v>1832</v>
      </c>
      <c r="I54" s="174">
        <v>4499</v>
      </c>
      <c r="J54" s="245"/>
      <c r="K54" s="192"/>
    </row>
    <row r="55" spans="1:11" ht="12.75">
      <c r="A55" s="165" t="s">
        <v>157</v>
      </c>
      <c r="B55" s="165" t="s">
        <v>124</v>
      </c>
      <c r="C55" s="165" t="s">
        <v>1427</v>
      </c>
      <c r="D55" s="165" t="s">
        <v>24</v>
      </c>
      <c r="E55" s="165" t="s">
        <v>129</v>
      </c>
      <c r="F55" s="165" t="s">
        <v>1629</v>
      </c>
      <c r="G55" s="165" t="s">
        <v>35</v>
      </c>
      <c r="H55" s="165" t="s">
        <v>1833</v>
      </c>
      <c r="I55" s="166">
        <v>1400</v>
      </c>
      <c r="J55" s="245"/>
      <c r="K55" s="191"/>
    </row>
    <row r="56" spans="1:11" ht="12.75">
      <c r="A56" s="165" t="s">
        <v>1736</v>
      </c>
      <c r="B56" s="165" t="s">
        <v>124</v>
      </c>
      <c r="C56" s="165" t="s">
        <v>1429</v>
      </c>
      <c r="D56" s="165" t="s">
        <v>24</v>
      </c>
      <c r="E56" s="165" t="s">
        <v>132</v>
      </c>
      <c r="F56" s="165" t="s">
        <v>1630</v>
      </c>
      <c r="G56" s="165" t="s">
        <v>35</v>
      </c>
      <c r="H56" s="165" t="s">
        <v>1833</v>
      </c>
      <c r="I56" s="166">
        <v>1400</v>
      </c>
      <c r="J56" s="245"/>
      <c r="K56" s="191"/>
    </row>
    <row r="57" spans="1:11" ht="12.75">
      <c r="A57" s="165" t="s">
        <v>163</v>
      </c>
      <c r="B57" s="165" t="s">
        <v>124</v>
      </c>
      <c r="C57" s="165" t="s">
        <v>1430</v>
      </c>
      <c r="D57" s="165" t="s">
        <v>24</v>
      </c>
      <c r="E57" s="165" t="s">
        <v>134</v>
      </c>
      <c r="F57" s="165" t="s">
        <v>1629</v>
      </c>
      <c r="G57" s="165" t="s">
        <v>35</v>
      </c>
      <c r="H57" s="165" t="s">
        <v>1833</v>
      </c>
      <c r="I57" s="166">
        <v>1400</v>
      </c>
      <c r="J57" s="245"/>
      <c r="K57" s="191"/>
    </row>
    <row r="58" spans="1:11" ht="12.75">
      <c r="A58" s="165" t="s">
        <v>658</v>
      </c>
      <c r="B58" s="165" t="s">
        <v>124</v>
      </c>
      <c r="C58" s="165" t="s">
        <v>1431</v>
      </c>
      <c r="D58" s="165" t="s">
        <v>7</v>
      </c>
      <c r="E58" s="165" t="s">
        <v>136</v>
      </c>
      <c r="F58" s="165" t="s">
        <v>137</v>
      </c>
      <c r="G58" s="165" t="s">
        <v>35</v>
      </c>
      <c r="H58" s="165" t="s">
        <v>1833</v>
      </c>
      <c r="I58" s="166">
        <v>800</v>
      </c>
      <c r="J58" s="245"/>
      <c r="K58" s="191"/>
    </row>
    <row r="59" spans="1:11" ht="12.75">
      <c r="A59" s="173" t="s">
        <v>170</v>
      </c>
      <c r="B59" s="173" t="s">
        <v>124</v>
      </c>
      <c r="C59" s="173" t="s">
        <v>1432</v>
      </c>
      <c r="D59" s="173" t="s">
        <v>139</v>
      </c>
      <c r="E59" s="173" t="s">
        <v>140</v>
      </c>
      <c r="F59" s="173" t="s">
        <v>141</v>
      </c>
      <c r="G59" s="173" t="s">
        <v>35</v>
      </c>
      <c r="H59" s="173" t="s">
        <v>1832</v>
      </c>
      <c r="I59" s="174">
        <v>1272</v>
      </c>
      <c r="J59" s="245"/>
      <c r="K59" s="191"/>
    </row>
    <row r="60" spans="1:11" ht="12.75">
      <c r="A60" s="163" t="s">
        <v>173</v>
      </c>
      <c r="B60" s="163" t="s">
        <v>124</v>
      </c>
      <c r="C60" s="163" t="s">
        <v>1433</v>
      </c>
      <c r="D60" s="163" t="s">
        <v>15</v>
      </c>
      <c r="E60" s="163" t="s">
        <v>142</v>
      </c>
      <c r="F60" s="163" t="s">
        <v>341</v>
      </c>
      <c r="G60" s="163" t="s">
        <v>35</v>
      </c>
      <c r="H60" s="163" t="s">
        <v>1834</v>
      </c>
      <c r="I60" s="164">
        <v>800</v>
      </c>
      <c r="J60" s="245"/>
      <c r="K60" s="191"/>
    </row>
    <row r="61" spans="1:11" ht="12.75">
      <c r="A61" s="173" t="s">
        <v>176</v>
      </c>
      <c r="B61" s="173" t="s">
        <v>124</v>
      </c>
      <c r="C61" s="173" t="s">
        <v>1434</v>
      </c>
      <c r="D61" s="173" t="s">
        <v>144</v>
      </c>
      <c r="E61" s="173" t="s">
        <v>145</v>
      </c>
      <c r="F61" s="173" t="s">
        <v>146</v>
      </c>
      <c r="G61" s="173" t="s">
        <v>147</v>
      </c>
      <c r="H61" s="173" t="s">
        <v>1832</v>
      </c>
      <c r="I61" s="174">
        <v>1146</v>
      </c>
      <c r="J61" s="245"/>
      <c r="K61" s="191"/>
    </row>
    <row r="62" spans="1:11" ht="12.75">
      <c r="A62" s="173" t="s">
        <v>180</v>
      </c>
      <c r="B62" s="173" t="s">
        <v>124</v>
      </c>
      <c r="C62" s="173" t="s">
        <v>1435</v>
      </c>
      <c r="D62" s="173" t="s">
        <v>149</v>
      </c>
      <c r="E62" s="173" t="s">
        <v>150</v>
      </c>
      <c r="F62" s="173" t="s">
        <v>151</v>
      </c>
      <c r="G62" s="173" t="s">
        <v>35</v>
      </c>
      <c r="H62" s="173" t="s">
        <v>1832</v>
      </c>
      <c r="I62" s="174">
        <v>1080</v>
      </c>
      <c r="J62" s="245"/>
      <c r="K62" s="191"/>
    </row>
    <row r="63" spans="1:11" ht="12.75">
      <c r="A63" s="163" t="s">
        <v>672</v>
      </c>
      <c r="B63" s="163" t="s">
        <v>124</v>
      </c>
      <c r="C63" s="163" t="s">
        <v>1436</v>
      </c>
      <c r="D63" s="163" t="s">
        <v>15</v>
      </c>
      <c r="E63" s="163" t="s">
        <v>153</v>
      </c>
      <c r="F63" s="163" t="s">
        <v>341</v>
      </c>
      <c r="G63" s="163" t="s">
        <v>35</v>
      </c>
      <c r="H63" s="163" t="s">
        <v>1834</v>
      </c>
      <c r="I63" s="164">
        <v>800</v>
      </c>
      <c r="J63" s="245"/>
      <c r="K63" s="191"/>
    </row>
    <row r="64" spans="1:11" ht="12.75">
      <c r="A64" s="173" t="s">
        <v>182</v>
      </c>
      <c r="B64" s="173" t="s">
        <v>124</v>
      </c>
      <c r="C64" s="173" t="s">
        <v>1437</v>
      </c>
      <c r="D64" s="173" t="s">
        <v>155</v>
      </c>
      <c r="E64" s="173" t="s">
        <v>156</v>
      </c>
      <c r="F64" s="173" t="s">
        <v>45</v>
      </c>
      <c r="G64" s="173" t="s">
        <v>147</v>
      </c>
      <c r="H64" s="173" t="s">
        <v>1832</v>
      </c>
      <c r="I64" s="174">
        <v>1138</v>
      </c>
      <c r="J64" s="245"/>
      <c r="K64" s="191"/>
    </row>
    <row r="65" spans="1:11" ht="12.75">
      <c r="A65" s="173" t="s">
        <v>185</v>
      </c>
      <c r="B65" s="173" t="s">
        <v>124</v>
      </c>
      <c r="C65" s="173" t="s">
        <v>1438</v>
      </c>
      <c r="D65" s="173" t="s">
        <v>158</v>
      </c>
      <c r="E65" s="173" t="s">
        <v>159</v>
      </c>
      <c r="F65" s="173" t="s">
        <v>160</v>
      </c>
      <c r="G65" s="173" t="s">
        <v>35</v>
      </c>
      <c r="H65" s="173" t="s">
        <v>1832</v>
      </c>
      <c r="I65" s="174">
        <v>1305</v>
      </c>
      <c r="J65" s="245"/>
      <c r="K65" s="191"/>
    </row>
    <row r="66" spans="1:11" ht="12.75">
      <c r="A66" s="173" t="s">
        <v>189</v>
      </c>
      <c r="B66" s="173" t="s">
        <v>124</v>
      </c>
      <c r="C66" s="173" t="s">
        <v>1439</v>
      </c>
      <c r="D66" s="173" t="s">
        <v>161</v>
      </c>
      <c r="E66" s="173" t="s">
        <v>162</v>
      </c>
      <c r="F66" s="173" t="s">
        <v>12</v>
      </c>
      <c r="G66" s="173" t="s">
        <v>147</v>
      </c>
      <c r="H66" s="173" t="s">
        <v>1832</v>
      </c>
      <c r="I66" s="174">
        <v>1130</v>
      </c>
      <c r="J66" s="245"/>
      <c r="K66" s="191"/>
    </row>
    <row r="67" spans="1:11" ht="12.75">
      <c r="A67" s="173" t="s">
        <v>1088</v>
      </c>
      <c r="B67" s="173" t="s">
        <v>124</v>
      </c>
      <c r="C67" s="173" t="s">
        <v>1440</v>
      </c>
      <c r="D67" s="173" t="s">
        <v>164</v>
      </c>
      <c r="E67" s="173" t="s">
        <v>165</v>
      </c>
      <c r="F67" s="173" t="s">
        <v>166</v>
      </c>
      <c r="G67" s="173" t="s">
        <v>35</v>
      </c>
      <c r="H67" s="173" t="s">
        <v>1832</v>
      </c>
      <c r="I67" s="174">
        <v>1201</v>
      </c>
      <c r="J67" s="245"/>
      <c r="K67" s="191"/>
    </row>
    <row r="68" spans="1:11" ht="12.75">
      <c r="A68" s="173" t="s">
        <v>196</v>
      </c>
      <c r="B68" s="173" t="s">
        <v>124</v>
      </c>
      <c r="C68" s="173" t="s">
        <v>1441</v>
      </c>
      <c r="D68" s="173" t="s">
        <v>167</v>
      </c>
      <c r="E68" s="173" t="s">
        <v>168</v>
      </c>
      <c r="F68" s="173" t="s">
        <v>169</v>
      </c>
      <c r="G68" s="173" t="s">
        <v>147</v>
      </c>
      <c r="H68" s="173" t="s">
        <v>1832</v>
      </c>
      <c r="I68" s="174">
        <v>1114</v>
      </c>
      <c r="J68" s="245"/>
      <c r="K68" s="191"/>
    </row>
    <row r="69" spans="1:11" ht="12.75">
      <c r="A69" s="173" t="s">
        <v>198</v>
      </c>
      <c r="B69" s="173" t="s">
        <v>124</v>
      </c>
      <c r="C69" s="173" t="s">
        <v>1442</v>
      </c>
      <c r="D69" s="173" t="s">
        <v>171</v>
      </c>
      <c r="E69" s="173" t="s">
        <v>172</v>
      </c>
      <c r="F69" s="173" t="s">
        <v>113</v>
      </c>
      <c r="G69" s="173" t="s">
        <v>35</v>
      </c>
      <c r="H69" s="173" t="s">
        <v>1832</v>
      </c>
      <c r="I69" s="174">
        <v>1170</v>
      </c>
      <c r="J69" s="245"/>
      <c r="K69" s="192">
        <f>SUM(I54:I86)</f>
        <v>31868</v>
      </c>
    </row>
    <row r="70" spans="1:11" ht="12.75">
      <c r="A70" s="173" t="s">
        <v>200</v>
      </c>
      <c r="B70" s="173" t="s">
        <v>124</v>
      </c>
      <c r="C70" s="173" t="s">
        <v>1443</v>
      </c>
      <c r="D70" s="173" t="s">
        <v>174</v>
      </c>
      <c r="E70" s="173" t="s">
        <v>175</v>
      </c>
      <c r="F70" s="173" t="s">
        <v>169</v>
      </c>
      <c r="G70" s="173" t="s">
        <v>147</v>
      </c>
      <c r="H70" s="173" t="s">
        <v>1832</v>
      </c>
      <c r="I70" s="174">
        <v>1114</v>
      </c>
      <c r="J70" s="245"/>
      <c r="K70" s="191"/>
    </row>
    <row r="71" spans="1:11" ht="12.75">
      <c r="A71" s="173" t="s">
        <v>203</v>
      </c>
      <c r="B71" s="173" t="s">
        <v>124</v>
      </c>
      <c r="C71" s="173" t="s">
        <v>1444</v>
      </c>
      <c r="D71" s="173" t="s">
        <v>177</v>
      </c>
      <c r="E71" s="173" t="s">
        <v>178</v>
      </c>
      <c r="F71" s="173" t="s">
        <v>179</v>
      </c>
      <c r="G71" s="173" t="s">
        <v>35</v>
      </c>
      <c r="H71" s="173" t="s">
        <v>1832</v>
      </c>
      <c r="I71" s="174">
        <v>1134</v>
      </c>
      <c r="J71" s="245"/>
      <c r="K71" s="191"/>
    </row>
    <row r="72" spans="1:11" ht="12.75">
      <c r="A72" s="163" t="s">
        <v>205</v>
      </c>
      <c r="B72" s="163" t="s">
        <v>124</v>
      </c>
      <c r="C72" s="163" t="s">
        <v>1445</v>
      </c>
      <c r="D72" s="163" t="s">
        <v>15</v>
      </c>
      <c r="E72" s="163" t="s">
        <v>181</v>
      </c>
      <c r="F72" s="163" t="s">
        <v>341</v>
      </c>
      <c r="G72" s="163" t="s">
        <v>35</v>
      </c>
      <c r="H72" s="163" t="s">
        <v>1834</v>
      </c>
      <c r="I72" s="164">
        <v>800</v>
      </c>
      <c r="J72" s="245"/>
      <c r="K72" s="191"/>
    </row>
    <row r="73" spans="1:11" ht="12.75">
      <c r="A73" s="216" t="s">
        <v>457</v>
      </c>
      <c r="B73" s="1" t="s">
        <v>458</v>
      </c>
      <c r="C73" s="3" t="s">
        <v>0</v>
      </c>
      <c r="D73" s="2" t="s">
        <v>461</v>
      </c>
      <c r="E73" s="2" t="s">
        <v>463</v>
      </c>
      <c r="F73" s="218" t="s">
        <v>465</v>
      </c>
      <c r="G73" s="219" t="s">
        <v>1</v>
      </c>
      <c r="H73" s="220" t="s">
        <v>1831</v>
      </c>
      <c r="I73" s="222" t="s">
        <v>1044</v>
      </c>
      <c r="J73" s="245"/>
      <c r="K73" s="191"/>
    </row>
    <row r="74" spans="1:11" ht="12.75">
      <c r="A74" s="217"/>
      <c r="B74" s="1" t="s">
        <v>459</v>
      </c>
      <c r="C74" s="3" t="s">
        <v>460</v>
      </c>
      <c r="D74" s="2" t="s">
        <v>462</v>
      </c>
      <c r="E74" s="2" t="s">
        <v>464</v>
      </c>
      <c r="F74" s="218"/>
      <c r="G74" s="218"/>
      <c r="H74" s="221"/>
      <c r="I74" s="223"/>
      <c r="J74" s="245"/>
      <c r="K74" s="191"/>
    </row>
    <row r="75" spans="1:11" ht="12.75">
      <c r="A75" s="173" t="s">
        <v>207</v>
      </c>
      <c r="B75" s="173" t="s">
        <v>124</v>
      </c>
      <c r="C75" s="173" t="s">
        <v>1446</v>
      </c>
      <c r="D75" s="173" t="s">
        <v>183</v>
      </c>
      <c r="E75" s="173" t="s">
        <v>184</v>
      </c>
      <c r="F75" s="173" t="s">
        <v>169</v>
      </c>
      <c r="G75" s="173" t="s">
        <v>147</v>
      </c>
      <c r="H75" s="173" t="s">
        <v>1832</v>
      </c>
      <c r="I75" s="174">
        <v>1114</v>
      </c>
      <c r="J75" s="245"/>
      <c r="K75" s="191"/>
    </row>
    <row r="76" spans="1:11" ht="12.75">
      <c r="A76" s="173" t="s">
        <v>209</v>
      </c>
      <c r="B76" s="173" t="s">
        <v>124</v>
      </c>
      <c r="C76" s="173" t="s">
        <v>1447</v>
      </c>
      <c r="D76" s="173" t="s">
        <v>186</v>
      </c>
      <c r="E76" s="173" t="s">
        <v>187</v>
      </c>
      <c r="F76" s="173" t="s">
        <v>188</v>
      </c>
      <c r="G76" s="173" t="s">
        <v>35</v>
      </c>
      <c r="H76" s="173" t="s">
        <v>1832</v>
      </c>
      <c r="I76" s="174">
        <v>1101</v>
      </c>
      <c r="J76" s="245"/>
      <c r="K76" s="191"/>
    </row>
    <row r="77" spans="1:11" ht="12.75">
      <c r="A77" s="163" t="s">
        <v>212</v>
      </c>
      <c r="B77" s="163" t="s">
        <v>124</v>
      </c>
      <c r="C77" s="163" t="s">
        <v>1448</v>
      </c>
      <c r="D77" s="163" t="s">
        <v>15</v>
      </c>
      <c r="E77" s="163" t="s">
        <v>190</v>
      </c>
      <c r="F77" s="163" t="s">
        <v>191</v>
      </c>
      <c r="G77" s="163" t="s">
        <v>35</v>
      </c>
      <c r="H77" s="163" t="s">
        <v>1834</v>
      </c>
      <c r="I77" s="164">
        <v>600</v>
      </c>
      <c r="J77" s="245"/>
      <c r="K77" s="191"/>
    </row>
    <row r="78" spans="1:11" ht="12.75">
      <c r="A78" s="173" t="s">
        <v>215</v>
      </c>
      <c r="B78" s="173" t="s">
        <v>124</v>
      </c>
      <c r="C78" s="173" t="s">
        <v>1449</v>
      </c>
      <c r="D78" s="173" t="s">
        <v>1069</v>
      </c>
      <c r="E78" s="173" t="s">
        <v>1089</v>
      </c>
      <c r="F78" s="173" t="s">
        <v>1379</v>
      </c>
      <c r="G78" s="173" t="s">
        <v>35</v>
      </c>
      <c r="H78" s="173" t="s">
        <v>1832</v>
      </c>
      <c r="I78" s="174">
        <v>480</v>
      </c>
      <c r="J78" s="245"/>
      <c r="K78" s="191"/>
    </row>
    <row r="79" spans="1:11" ht="12.75">
      <c r="A79" s="173" t="s">
        <v>216</v>
      </c>
      <c r="B79" s="173" t="s">
        <v>124</v>
      </c>
      <c r="C79" s="173" t="s">
        <v>1450</v>
      </c>
      <c r="D79" s="173" t="s">
        <v>1069</v>
      </c>
      <c r="E79" s="173" t="s">
        <v>1090</v>
      </c>
      <c r="F79" s="173" t="s">
        <v>1091</v>
      </c>
      <c r="G79" s="173" t="s">
        <v>35</v>
      </c>
      <c r="H79" s="173" t="s">
        <v>1832</v>
      </c>
      <c r="I79" s="174">
        <v>350</v>
      </c>
      <c r="J79" s="245"/>
      <c r="K79" s="191"/>
    </row>
    <row r="80" spans="1:11" ht="12.75">
      <c r="A80" s="173" t="s">
        <v>219</v>
      </c>
      <c r="B80" s="173" t="s">
        <v>124</v>
      </c>
      <c r="C80" s="173" t="s">
        <v>1451</v>
      </c>
      <c r="D80" s="173" t="s">
        <v>1069</v>
      </c>
      <c r="E80" s="173" t="s">
        <v>1092</v>
      </c>
      <c r="F80" s="173" t="s">
        <v>1380</v>
      </c>
      <c r="G80" s="173" t="s">
        <v>147</v>
      </c>
      <c r="H80" s="173" t="s">
        <v>1832</v>
      </c>
      <c r="I80" s="174">
        <v>460</v>
      </c>
      <c r="J80" s="245"/>
      <c r="K80" s="191"/>
    </row>
    <row r="81" spans="1:11" ht="12.75">
      <c r="A81" s="173" t="s">
        <v>224</v>
      </c>
      <c r="B81" s="173" t="s">
        <v>124</v>
      </c>
      <c r="C81" s="173" t="s">
        <v>1452</v>
      </c>
      <c r="D81" s="173" t="s">
        <v>1069</v>
      </c>
      <c r="E81" s="173" t="s">
        <v>1094</v>
      </c>
      <c r="F81" s="173" t="s">
        <v>1381</v>
      </c>
      <c r="G81" s="173" t="s">
        <v>147</v>
      </c>
      <c r="H81" s="173" t="s">
        <v>1832</v>
      </c>
      <c r="I81" s="174">
        <v>410</v>
      </c>
      <c r="J81" s="245"/>
      <c r="K81" s="191"/>
    </row>
    <row r="82" spans="1:11" ht="12.75">
      <c r="A82" s="173" t="s">
        <v>227</v>
      </c>
      <c r="B82" s="173" t="s">
        <v>124</v>
      </c>
      <c r="C82" s="173" t="s">
        <v>1453</v>
      </c>
      <c r="D82" s="173" t="s">
        <v>1069</v>
      </c>
      <c r="E82" s="173" t="s">
        <v>1095</v>
      </c>
      <c r="F82" s="173" t="s">
        <v>1382</v>
      </c>
      <c r="G82" s="173" t="s">
        <v>147</v>
      </c>
      <c r="H82" s="173" t="s">
        <v>1832</v>
      </c>
      <c r="I82" s="174">
        <v>430</v>
      </c>
      <c r="J82" s="245"/>
      <c r="K82" s="191"/>
    </row>
    <row r="83" spans="1:11" ht="12.75">
      <c r="A83" s="173" t="s">
        <v>231</v>
      </c>
      <c r="B83" s="173" t="s">
        <v>124</v>
      </c>
      <c r="C83" s="173" t="s">
        <v>1454</v>
      </c>
      <c r="D83" s="173" t="s">
        <v>1069</v>
      </c>
      <c r="E83" s="173" t="s">
        <v>1096</v>
      </c>
      <c r="F83" s="173" t="s">
        <v>1383</v>
      </c>
      <c r="G83" s="173" t="s">
        <v>147</v>
      </c>
      <c r="H83" s="173" t="s">
        <v>1832</v>
      </c>
      <c r="I83" s="174">
        <v>960</v>
      </c>
      <c r="J83" s="245"/>
      <c r="K83" s="191"/>
    </row>
    <row r="84" spans="1:11" ht="12.75">
      <c r="A84" s="173" t="s">
        <v>233</v>
      </c>
      <c r="B84" s="173" t="s">
        <v>124</v>
      </c>
      <c r="C84" s="173" t="s">
        <v>1455</v>
      </c>
      <c r="D84" s="173" t="s">
        <v>1069</v>
      </c>
      <c r="E84" s="173" t="s">
        <v>1097</v>
      </c>
      <c r="F84" s="173" t="s">
        <v>1384</v>
      </c>
      <c r="G84" s="173" t="s">
        <v>35</v>
      </c>
      <c r="H84" s="173" t="s">
        <v>1832</v>
      </c>
      <c r="I84" s="174">
        <v>420</v>
      </c>
      <c r="J84" s="245"/>
      <c r="K84" s="193"/>
    </row>
    <row r="85" spans="1:11" ht="12.75">
      <c r="A85" s="173" t="s">
        <v>239</v>
      </c>
      <c r="B85" s="173" t="s">
        <v>124</v>
      </c>
      <c r="C85" s="173" t="s">
        <v>1456</v>
      </c>
      <c r="D85" s="173" t="s">
        <v>1069</v>
      </c>
      <c r="E85" s="173" t="s">
        <v>1099</v>
      </c>
      <c r="F85" s="173" t="s">
        <v>1384</v>
      </c>
      <c r="G85" s="173" t="s">
        <v>147</v>
      </c>
      <c r="H85" s="173" t="s">
        <v>1832</v>
      </c>
      <c r="I85" s="174">
        <v>420</v>
      </c>
      <c r="J85" s="241">
        <v>45466000</v>
      </c>
      <c r="K85" s="190"/>
    </row>
    <row r="86" spans="1:11" ht="12.75">
      <c r="A86" s="173" t="s">
        <v>240</v>
      </c>
      <c r="B86" s="173" t="s">
        <v>124</v>
      </c>
      <c r="C86" s="173" t="s">
        <v>1098</v>
      </c>
      <c r="D86" s="173" t="s">
        <v>1069</v>
      </c>
      <c r="E86" s="173" t="s">
        <v>1099</v>
      </c>
      <c r="F86" s="173" t="s">
        <v>1380</v>
      </c>
      <c r="G86" s="173" t="s">
        <v>147</v>
      </c>
      <c r="H86" s="173" t="s">
        <v>1832</v>
      </c>
      <c r="I86" s="174">
        <v>420</v>
      </c>
      <c r="J86" s="241"/>
      <c r="K86" s="191"/>
    </row>
    <row r="87" spans="1:11" ht="12.75">
      <c r="A87" s="173" t="s">
        <v>242</v>
      </c>
      <c r="B87" s="173" t="s">
        <v>192</v>
      </c>
      <c r="C87" s="173" t="s">
        <v>1146</v>
      </c>
      <c r="D87" s="173" t="s">
        <v>193</v>
      </c>
      <c r="E87" s="173" t="s">
        <v>194</v>
      </c>
      <c r="F87" s="173" t="s">
        <v>195</v>
      </c>
      <c r="G87" s="173" t="s">
        <v>147</v>
      </c>
      <c r="H87" s="173" t="s">
        <v>1832</v>
      </c>
      <c r="I87" s="174">
        <v>12414</v>
      </c>
      <c r="J87" s="241"/>
      <c r="K87" s="191"/>
    </row>
    <row r="88" spans="1:11" ht="12.75">
      <c r="A88" s="165" t="s">
        <v>244</v>
      </c>
      <c r="B88" s="165" t="s">
        <v>192</v>
      </c>
      <c r="C88" s="165" t="s">
        <v>1147</v>
      </c>
      <c r="D88" s="165" t="s">
        <v>24</v>
      </c>
      <c r="E88" s="165" t="s">
        <v>197</v>
      </c>
      <c r="F88" s="165" t="s">
        <v>1631</v>
      </c>
      <c r="G88" s="165" t="s">
        <v>147</v>
      </c>
      <c r="H88" s="165" t="s">
        <v>1833</v>
      </c>
      <c r="I88" s="166">
        <v>1500</v>
      </c>
      <c r="J88" s="241"/>
      <c r="K88" s="191"/>
    </row>
    <row r="89" spans="1:11" ht="12.75">
      <c r="A89" s="163" t="s">
        <v>1101</v>
      </c>
      <c r="B89" s="163" t="s">
        <v>192</v>
      </c>
      <c r="C89" s="163" t="s">
        <v>1148</v>
      </c>
      <c r="D89" s="163" t="s">
        <v>20</v>
      </c>
      <c r="E89" s="163" t="s">
        <v>199</v>
      </c>
      <c r="F89" s="163" t="s">
        <v>340</v>
      </c>
      <c r="G89" s="163" t="s">
        <v>147</v>
      </c>
      <c r="H89" s="163" t="s">
        <v>1834</v>
      </c>
      <c r="I89" s="164">
        <v>1054</v>
      </c>
      <c r="J89" s="241"/>
      <c r="K89" s="191"/>
    </row>
    <row r="90" spans="1:11" ht="12.75">
      <c r="A90" s="163" t="s">
        <v>249</v>
      </c>
      <c r="B90" s="163" t="s">
        <v>192</v>
      </c>
      <c r="C90" s="163" t="s">
        <v>1149</v>
      </c>
      <c r="D90" s="163" t="s">
        <v>24</v>
      </c>
      <c r="E90" s="163" t="s">
        <v>201</v>
      </c>
      <c r="F90" s="163" t="s">
        <v>202</v>
      </c>
      <c r="G90" s="163" t="s">
        <v>147</v>
      </c>
      <c r="H90" s="163" t="s">
        <v>1834</v>
      </c>
      <c r="I90" s="164">
        <v>1500</v>
      </c>
      <c r="J90" s="241"/>
      <c r="K90" s="191"/>
    </row>
    <row r="91" spans="1:11" ht="12.75">
      <c r="A91" s="163" t="s">
        <v>253</v>
      </c>
      <c r="B91" s="163" t="s">
        <v>192</v>
      </c>
      <c r="C91" s="163" t="s">
        <v>1150</v>
      </c>
      <c r="D91" s="163" t="s">
        <v>24</v>
      </c>
      <c r="E91" s="163" t="s">
        <v>204</v>
      </c>
      <c r="F91" s="163" t="s">
        <v>202</v>
      </c>
      <c r="G91" s="163" t="s">
        <v>147</v>
      </c>
      <c r="H91" s="163" t="s">
        <v>1834</v>
      </c>
      <c r="I91" s="164">
        <v>1500</v>
      </c>
      <c r="J91" s="241"/>
      <c r="K91" s="191"/>
    </row>
    <row r="92" spans="1:11" ht="12.75">
      <c r="A92" s="163" t="s">
        <v>257</v>
      </c>
      <c r="B92" s="163" t="s">
        <v>192</v>
      </c>
      <c r="C92" s="163" t="s">
        <v>1151</v>
      </c>
      <c r="D92" s="163" t="s">
        <v>20</v>
      </c>
      <c r="E92" s="163" t="s">
        <v>206</v>
      </c>
      <c r="F92" s="163" t="s">
        <v>341</v>
      </c>
      <c r="G92" s="163" t="s">
        <v>147</v>
      </c>
      <c r="H92" s="163" t="s">
        <v>1834</v>
      </c>
      <c r="I92" s="164">
        <v>800</v>
      </c>
      <c r="J92" s="241"/>
      <c r="K92" s="191"/>
    </row>
    <row r="93" spans="1:11" ht="12.75">
      <c r="A93" s="163" t="s">
        <v>1102</v>
      </c>
      <c r="B93" s="163" t="s">
        <v>192</v>
      </c>
      <c r="C93" s="163" t="s">
        <v>1152</v>
      </c>
      <c r="D93" s="163" t="s">
        <v>20</v>
      </c>
      <c r="E93" s="163" t="s">
        <v>208</v>
      </c>
      <c r="F93" s="163" t="s">
        <v>340</v>
      </c>
      <c r="G93" s="163" t="s">
        <v>147</v>
      </c>
      <c r="H93" s="163" t="s">
        <v>1834</v>
      </c>
      <c r="I93" s="164">
        <v>1000</v>
      </c>
      <c r="J93" s="241"/>
      <c r="K93" s="191"/>
    </row>
    <row r="94" spans="1:11" ht="12.75">
      <c r="A94" s="165" t="s">
        <v>261</v>
      </c>
      <c r="B94" s="165" t="s">
        <v>192</v>
      </c>
      <c r="C94" s="165" t="s">
        <v>1153</v>
      </c>
      <c r="D94" s="165" t="s">
        <v>28</v>
      </c>
      <c r="E94" s="165" t="s">
        <v>210</v>
      </c>
      <c r="F94" s="165" t="s">
        <v>211</v>
      </c>
      <c r="G94" s="165" t="s">
        <v>147</v>
      </c>
      <c r="H94" s="165" t="s">
        <v>1833</v>
      </c>
      <c r="I94" s="166">
        <v>1500</v>
      </c>
      <c r="J94" s="241"/>
      <c r="K94" s="191"/>
    </row>
    <row r="95" spans="1:11" ht="12.75">
      <c r="A95" s="165" t="s">
        <v>266</v>
      </c>
      <c r="B95" s="165" t="s">
        <v>192</v>
      </c>
      <c r="C95" s="165" t="s">
        <v>1154</v>
      </c>
      <c r="D95" s="165" t="s">
        <v>24</v>
      </c>
      <c r="E95" s="165" t="s">
        <v>213</v>
      </c>
      <c r="F95" s="165" t="s">
        <v>1632</v>
      </c>
      <c r="G95" s="165" t="s">
        <v>147</v>
      </c>
      <c r="H95" s="165" t="s">
        <v>1833</v>
      </c>
      <c r="I95" s="166">
        <v>1800</v>
      </c>
      <c r="J95" s="241"/>
      <c r="K95" s="191"/>
    </row>
    <row r="96" spans="1:11" ht="12.75">
      <c r="A96" s="173" t="s">
        <v>270</v>
      </c>
      <c r="B96" s="173" t="s">
        <v>192</v>
      </c>
      <c r="C96" s="173" t="s">
        <v>1155</v>
      </c>
      <c r="D96" s="173" t="s">
        <v>221</v>
      </c>
      <c r="E96" s="173" t="s">
        <v>214</v>
      </c>
      <c r="F96" s="173" t="s">
        <v>67</v>
      </c>
      <c r="G96" s="173" t="s">
        <v>147</v>
      </c>
      <c r="H96" s="173" t="s">
        <v>1832</v>
      </c>
      <c r="I96" s="174">
        <v>1057</v>
      </c>
      <c r="J96" s="241"/>
      <c r="K96" s="191"/>
    </row>
    <row r="97" spans="1:11" ht="12.75">
      <c r="A97" s="173" t="s">
        <v>272</v>
      </c>
      <c r="B97" s="173" t="s">
        <v>192</v>
      </c>
      <c r="C97" s="173" t="s">
        <v>1156</v>
      </c>
      <c r="D97" s="173" t="s">
        <v>222</v>
      </c>
      <c r="E97" s="173" t="s">
        <v>217</v>
      </c>
      <c r="F97" s="173" t="s">
        <v>218</v>
      </c>
      <c r="G97" s="173" t="s">
        <v>147</v>
      </c>
      <c r="H97" s="173" t="s">
        <v>1832</v>
      </c>
      <c r="I97" s="174">
        <v>1065</v>
      </c>
      <c r="J97" s="241"/>
      <c r="K97" s="191"/>
    </row>
    <row r="98" spans="1:11" ht="12.75">
      <c r="A98" s="173" t="s">
        <v>276</v>
      </c>
      <c r="B98" s="173" t="s">
        <v>192</v>
      </c>
      <c r="C98" s="173" t="s">
        <v>1157</v>
      </c>
      <c r="D98" s="173" t="s">
        <v>223</v>
      </c>
      <c r="E98" s="173" t="s">
        <v>220</v>
      </c>
      <c r="F98" s="173" t="s">
        <v>61</v>
      </c>
      <c r="G98" s="173" t="s">
        <v>147</v>
      </c>
      <c r="H98" s="173" t="s">
        <v>1832</v>
      </c>
      <c r="I98" s="174">
        <v>1077</v>
      </c>
      <c r="J98" s="241"/>
      <c r="K98" s="191"/>
    </row>
    <row r="99" spans="1:11" ht="12.75">
      <c r="A99" s="173" t="s">
        <v>278</v>
      </c>
      <c r="B99" s="173" t="s">
        <v>192</v>
      </c>
      <c r="C99" s="173" t="s">
        <v>1158</v>
      </c>
      <c r="D99" s="173" t="s">
        <v>225</v>
      </c>
      <c r="E99" s="173" t="s">
        <v>226</v>
      </c>
      <c r="F99" s="173" t="s">
        <v>122</v>
      </c>
      <c r="G99" s="173" t="s">
        <v>147</v>
      </c>
      <c r="H99" s="173" t="s">
        <v>1832</v>
      </c>
      <c r="I99" s="174">
        <v>1097</v>
      </c>
      <c r="J99" s="241"/>
      <c r="K99" s="191"/>
    </row>
    <row r="100" spans="1:11" ht="12.75">
      <c r="A100" s="173" t="s">
        <v>1103</v>
      </c>
      <c r="B100" s="173" t="s">
        <v>192</v>
      </c>
      <c r="C100" s="173" t="s">
        <v>1159</v>
      </c>
      <c r="D100" s="173" t="s">
        <v>228</v>
      </c>
      <c r="E100" s="173" t="s">
        <v>229</v>
      </c>
      <c r="F100" s="173" t="s">
        <v>230</v>
      </c>
      <c r="G100" s="173" t="s">
        <v>147</v>
      </c>
      <c r="H100" s="173" t="s">
        <v>1832</v>
      </c>
      <c r="I100" s="174">
        <v>1097</v>
      </c>
      <c r="J100" s="241"/>
      <c r="K100" s="191"/>
    </row>
    <row r="101" spans="1:11" ht="12.75">
      <c r="A101" s="173" t="s">
        <v>282</v>
      </c>
      <c r="B101" s="173" t="s">
        <v>192</v>
      </c>
      <c r="C101" s="173" t="s">
        <v>1160</v>
      </c>
      <c r="D101" s="173" t="s">
        <v>232</v>
      </c>
      <c r="E101" s="173" t="s">
        <v>206</v>
      </c>
      <c r="F101" s="173" t="s">
        <v>122</v>
      </c>
      <c r="G101" s="173" t="s">
        <v>147</v>
      </c>
      <c r="H101" s="173" t="s">
        <v>1832</v>
      </c>
      <c r="I101" s="174">
        <v>1097</v>
      </c>
      <c r="J101" s="241"/>
      <c r="K101" s="191"/>
    </row>
    <row r="102" spans="1:11" ht="12.75">
      <c r="A102" s="173" t="s">
        <v>288</v>
      </c>
      <c r="B102" s="173" t="s">
        <v>192</v>
      </c>
      <c r="C102" s="173" t="s">
        <v>1104</v>
      </c>
      <c r="D102" s="173" t="s">
        <v>1069</v>
      </c>
      <c r="E102" s="173" t="s">
        <v>1105</v>
      </c>
      <c r="F102" s="173" t="s">
        <v>1106</v>
      </c>
      <c r="G102" s="173" t="s">
        <v>147</v>
      </c>
      <c r="H102" s="173" t="s">
        <v>1832</v>
      </c>
      <c r="I102" s="174">
        <v>500</v>
      </c>
      <c r="J102" s="241"/>
      <c r="K102" s="192">
        <f>SUM(I87:I121)</f>
        <v>45466</v>
      </c>
    </row>
    <row r="103" spans="1:11" ht="12.75">
      <c r="A103" s="173" t="s">
        <v>1107</v>
      </c>
      <c r="B103" s="173" t="s">
        <v>234</v>
      </c>
      <c r="C103" s="173" t="s">
        <v>1161</v>
      </c>
      <c r="D103" s="173" t="s">
        <v>235</v>
      </c>
      <c r="E103" s="173" t="s">
        <v>236</v>
      </c>
      <c r="F103" s="173" t="s">
        <v>237</v>
      </c>
      <c r="G103" s="173" t="s">
        <v>238</v>
      </c>
      <c r="H103" s="173" t="s">
        <v>1832</v>
      </c>
      <c r="I103" s="174">
        <v>4459</v>
      </c>
      <c r="J103" s="241"/>
      <c r="K103" s="191"/>
    </row>
    <row r="104" spans="1:11" ht="12.75">
      <c r="A104" s="163" t="s">
        <v>292</v>
      </c>
      <c r="B104" s="163" t="s">
        <v>234</v>
      </c>
      <c r="C104" s="163" t="s">
        <v>1162</v>
      </c>
      <c r="D104" s="163" t="s">
        <v>15</v>
      </c>
      <c r="E104" s="163" t="s">
        <v>255</v>
      </c>
      <c r="F104" s="163" t="s">
        <v>342</v>
      </c>
      <c r="G104" s="163" t="s">
        <v>238</v>
      </c>
      <c r="H104" s="163" t="s">
        <v>1834</v>
      </c>
      <c r="I104" s="164">
        <v>1200</v>
      </c>
      <c r="J104" s="241"/>
      <c r="K104" s="192"/>
    </row>
    <row r="105" spans="1:11" ht="12.75">
      <c r="A105" s="163" t="s">
        <v>294</v>
      </c>
      <c r="B105" s="163" t="s">
        <v>234</v>
      </c>
      <c r="C105" s="163" t="s">
        <v>1163</v>
      </c>
      <c r="D105" s="163" t="s">
        <v>15</v>
      </c>
      <c r="E105" s="163" t="s">
        <v>241</v>
      </c>
      <c r="F105" s="163" t="s">
        <v>340</v>
      </c>
      <c r="G105" s="163" t="s">
        <v>238</v>
      </c>
      <c r="H105" s="163" t="s">
        <v>1834</v>
      </c>
      <c r="I105" s="164">
        <v>1000</v>
      </c>
      <c r="J105" s="241"/>
      <c r="K105" s="191"/>
    </row>
    <row r="106" spans="1:11" ht="12.75">
      <c r="A106" s="163" t="s">
        <v>297</v>
      </c>
      <c r="B106" s="163" t="s">
        <v>234</v>
      </c>
      <c r="C106" s="163" t="s">
        <v>1164</v>
      </c>
      <c r="D106" s="163" t="s">
        <v>15</v>
      </c>
      <c r="E106" s="163" t="s">
        <v>243</v>
      </c>
      <c r="F106" s="163" t="s">
        <v>341</v>
      </c>
      <c r="G106" s="163" t="s">
        <v>238</v>
      </c>
      <c r="H106" s="163" t="s">
        <v>1834</v>
      </c>
      <c r="I106" s="164">
        <v>800</v>
      </c>
      <c r="J106" s="241"/>
      <c r="K106" s="191"/>
    </row>
    <row r="107" spans="1:11" ht="12.75">
      <c r="A107" s="173" t="s">
        <v>300</v>
      </c>
      <c r="B107" s="173" t="s">
        <v>234</v>
      </c>
      <c r="C107" s="173" t="s">
        <v>1165</v>
      </c>
      <c r="D107" s="173" t="s">
        <v>245</v>
      </c>
      <c r="E107" s="173" t="s">
        <v>246</v>
      </c>
      <c r="F107" s="173" t="s">
        <v>247</v>
      </c>
      <c r="G107" s="173" t="s">
        <v>238</v>
      </c>
      <c r="H107" s="173" t="s">
        <v>1832</v>
      </c>
      <c r="I107" s="174">
        <v>955</v>
      </c>
      <c r="J107" s="241"/>
      <c r="K107" s="191"/>
    </row>
    <row r="108" spans="1:11" ht="12.75">
      <c r="A108" s="167" t="s">
        <v>1108</v>
      </c>
      <c r="B108" s="167" t="s">
        <v>234</v>
      </c>
      <c r="C108" s="167" t="s">
        <v>1166</v>
      </c>
      <c r="D108" s="167" t="s">
        <v>15</v>
      </c>
      <c r="E108" s="167" t="s">
        <v>254</v>
      </c>
      <c r="F108" s="167" t="s">
        <v>248</v>
      </c>
      <c r="G108" s="167" t="s">
        <v>238</v>
      </c>
      <c r="H108" s="167" t="s">
        <v>1835</v>
      </c>
      <c r="I108" s="168">
        <v>0</v>
      </c>
      <c r="J108" s="241"/>
      <c r="K108" s="191"/>
    </row>
    <row r="109" spans="1:11" ht="12.75">
      <c r="A109" s="216" t="s">
        <v>457</v>
      </c>
      <c r="B109" s="1" t="s">
        <v>458</v>
      </c>
      <c r="C109" s="3" t="s">
        <v>0</v>
      </c>
      <c r="D109" s="2" t="s">
        <v>461</v>
      </c>
      <c r="E109" s="2" t="s">
        <v>463</v>
      </c>
      <c r="F109" s="218" t="s">
        <v>465</v>
      </c>
      <c r="G109" s="219" t="s">
        <v>1</v>
      </c>
      <c r="H109" s="220" t="s">
        <v>1831</v>
      </c>
      <c r="I109" s="222" t="s">
        <v>1044</v>
      </c>
      <c r="J109" s="241"/>
      <c r="K109" s="191"/>
    </row>
    <row r="110" spans="1:11" ht="12.75">
      <c r="A110" s="217"/>
      <c r="B110" s="1" t="s">
        <v>459</v>
      </c>
      <c r="C110" s="3" t="s">
        <v>460</v>
      </c>
      <c r="D110" s="2" t="s">
        <v>462</v>
      </c>
      <c r="E110" s="2" t="s">
        <v>464</v>
      </c>
      <c r="F110" s="218"/>
      <c r="G110" s="218"/>
      <c r="H110" s="221"/>
      <c r="I110" s="223"/>
      <c r="J110" s="241"/>
      <c r="K110" s="191"/>
    </row>
    <row r="111" spans="1:11" ht="12.75">
      <c r="A111" s="173" t="s">
        <v>1109</v>
      </c>
      <c r="B111" s="173" t="s">
        <v>234</v>
      </c>
      <c r="C111" s="173" t="s">
        <v>1167</v>
      </c>
      <c r="D111" s="173" t="s">
        <v>250</v>
      </c>
      <c r="E111" s="173" t="s">
        <v>251</v>
      </c>
      <c r="F111" s="173" t="s">
        <v>252</v>
      </c>
      <c r="G111" s="173" t="s">
        <v>238</v>
      </c>
      <c r="H111" s="173" t="s">
        <v>1832</v>
      </c>
      <c r="I111" s="174">
        <v>935</v>
      </c>
      <c r="J111" s="241"/>
      <c r="K111" s="191"/>
    </row>
    <row r="112" spans="1:11" ht="12.75">
      <c r="A112" s="167" t="s">
        <v>1110</v>
      </c>
      <c r="B112" s="167" t="s">
        <v>234</v>
      </c>
      <c r="C112" s="167" t="s">
        <v>1168</v>
      </c>
      <c r="D112" s="167" t="s">
        <v>15</v>
      </c>
      <c r="E112" s="167" t="s">
        <v>256</v>
      </c>
      <c r="F112" s="167" t="s">
        <v>248</v>
      </c>
      <c r="G112" s="167" t="s">
        <v>238</v>
      </c>
      <c r="H112" s="167" t="s">
        <v>1835</v>
      </c>
      <c r="I112" s="168">
        <v>0</v>
      </c>
      <c r="J112" s="241"/>
      <c r="K112" s="191"/>
    </row>
    <row r="113" spans="1:11" ht="12.75">
      <c r="A113" s="173" t="s">
        <v>1111</v>
      </c>
      <c r="B113" s="173" t="s">
        <v>234</v>
      </c>
      <c r="C113" s="173" t="s">
        <v>1169</v>
      </c>
      <c r="D113" s="173" t="s">
        <v>258</v>
      </c>
      <c r="E113" s="173" t="s">
        <v>259</v>
      </c>
      <c r="F113" s="173" t="s">
        <v>252</v>
      </c>
      <c r="G113" s="173" t="s">
        <v>238</v>
      </c>
      <c r="H113" s="173" t="s">
        <v>1832</v>
      </c>
      <c r="I113" s="174">
        <v>935</v>
      </c>
      <c r="J113" s="241"/>
      <c r="K113" s="191"/>
    </row>
    <row r="114" spans="1:11" ht="12.75">
      <c r="A114" s="167" t="s">
        <v>313</v>
      </c>
      <c r="B114" s="167" t="s">
        <v>234</v>
      </c>
      <c r="C114" s="167" t="s">
        <v>1170</v>
      </c>
      <c r="D114" s="167" t="s">
        <v>15</v>
      </c>
      <c r="E114" s="167" t="s">
        <v>260</v>
      </c>
      <c r="F114" s="167" t="s">
        <v>248</v>
      </c>
      <c r="G114" s="167" t="s">
        <v>238</v>
      </c>
      <c r="H114" s="167" t="s">
        <v>1835</v>
      </c>
      <c r="I114" s="168">
        <v>0</v>
      </c>
      <c r="J114" s="241"/>
      <c r="K114" s="191"/>
    </row>
    <row r="115" spans="1:11" ht="12.75">
      <c r="A115" s="173" t="s">
        <v>317</v>
      </c>
      <c r="B115" s="173" t="s">
        <v>262</v>
      </c>
      <c r="C115" s="173" t="s">
        <v>1172</v>
      </c>
      <c r="D115" s="173" t="s">
        <v>263</v>
      </c>
      <c r="E115" s="173" t="s">
        <v>264</v>
      </c>
      <c r="F115" s="173" t="s">
        <v>265</v>
      </c>
      <c r="G115" s="173" t="s">
        <v>238</v>
      </c>
      <c r="H115" s="173" t="s">
        <v>1832</v>
      </c>
      <c r="I115" s="174">
        <v>4210</v>
      </c>
      <c r="J115" s="241"/>
      <c r="K115" s="191"/>
    </row>
    <row r="116" spans="1:11" ht="12.75">
      <c r="A116" s="173" t="s">
        <v>1112</v>
      </c>
      <c r="B116" s="173" t="s">
        <v>262</v>
      </c>
      <c r="C116" s="173" t="s">
        <v>1171</v>
      </c>
      <c r="D116" s="173" t="s">
        <v>267</v>
      </c>
      <c r="E116" s="173" t="s">
        <v>268</v>
      </c>
      <c r="F116" s="173" t="s">
        <v>269</v>
      </c>
      <c r="G116" s="173" t="s">
        <v>238</v>
      </c>
      <c r="H116" s="173" t="s">
        <v>1832</v>
      </c>
      <c r="I116" s="174">
        <v>914</v>
      </c>
      <c r="J116" s="241"/>
      <c r="K116" s="191"/>
    </row>
    <row r="117" spans="1:11" ht="12.75">
      <c r="A117" s="167" t="s">
        <v>322</v>
      </c>
      <c r="B117" s="167" t="s">
        <v>262</v>
      </c>
      <c r="C117" s="167" t="s">
        <v>1173</v>
      </c>
      <c r="D117" s="167" t="s">
        <v>20</v>
      </c>
      <c r="E117" s="167" t="s">
        <v>271</v>
      </c>
      <c r="F117" s="167" t="s">
        <v>340</v>
      </c>
      <c r="G117" s="167" t="s">
        <v>238</v>
      </c>
      <c r="H117" s="167" t="s">
        <v>1835</v>
      </c>
      <c r="I117" s="168">
        <v>0</v>
      </c>
      <c r="J117" s="241"/>
      <c r="K117" s="191"/>
    </row>
    <row r="118" spans="1:11" ht="12.75">
      <c r="A118" s="95" t="s">
        <v>326</v>
      </c>
      <c r="B118" s="2" t="s">
        <v>262</v>
      </c>
      <c r="C118" s="2" t="s">
        <v>1174</v>
      </c>
      <c r="D118" s="2" t="s">
        <v>273</v>
      </c>
      <c r="E118" s="2" t="s">
        <v>274</v>
      </c>
      <c r="F118" s="2" t="s">
        <v>275</v>
      </c>
      <c r="G118" s="2" t="s">
        <v>238</v>
      </c>
      <c r="H118" s="2" t="s">
        <v>1836</v>
      </c>
      <c r="I118" s="120">
        <v>0</v>
      </c>
      <c r="J118" s="241"/>
      <c r="K118" s="191"/>
    </row>
    <row r="119" spans="1:11" ht="12.75">
      <c r="A119" s="167" t="s">
        <v>329</v>
      </c>
      <c r="B119" s="167" t="s">
        <v>262</v>
      </c>
      <c r="C119" s="167" t="s">
        <v>1175</v>
      </c>
      <c r="D119" s="167" t="s">
        <v>20</v>
      </c>
      <c r="E119" s="167" t="s">
        <v>277</v>
      </c>
      <c r="F119" s="167" t="s">
        <v>341</v>
      </c>
      <c r="G119" s="167" t="s">
        <v>238</v>
      </c>
      <c r="H119" s="167" t="s">
        <v>1835</v>
      </c>
      <c r="I119" s="168">
        <v>0</v>
      </c>
      <c r="J119" s="241"/>
      <c r="K119" s="193"/>
    </row>
    <row r="120" spans="1:11" ht="12.75">
      <c r="A120" s="95" t="s">
        <v>331</v>
      </c>
      <c r="B120" s="2" t="s">
        <v>262</v>
      </c>
      <c r="C120" s="2" t="s">
        <v>1176</v>
      </c>
      <c r="D120" s="2" t="s">
        <v>279</v>
      </c>
      <c r="E120" s="2" t="s">
        <v>280</v>
      </c>
      <c r="F120" s="2" t="s">
        <v>275</v>
      </c>
      <c r="G120" s="2" t="s">
        <v>238</v>
      </c>
      <c r="H120" s="2" t="s">
        <v>1836</v>
      </c>
      <c r="I120" s="120">
        <v>0</v>
      </c>
      <c r="J120" s="241">
        <v>0</v>
      </c>
      <c r="K120" s="190"/>
    </row>
    <row r="121" spans="1:11" ht="12.75">
      <c r="A121" s="167" t="s">
        <v>335</v>
      </c>
      <c r="B121" s="167" t="s">
        <v>262</v>
      </c>
      <c r="C121" s="167" t="s">
        <v>1177</v>
      </c>
      <c r="D121" s="167" t="s">
        <v>20</v>
      </c>
      <c r="E121" s="167" t="s">
        <v>281</v>
      </c>
      <c r="F121" s="167" t="s">
        <v>341</v>
      </c>
      <c r="G121" s="167" t="s">
        <v>238</v>
      </c>
      <c r="H121" s="167" t="s">
        <v>1835</v>
      </c>
      <c r="I121" s="168">
        <v>0</v>
      </c>
      <c r="J121" s="241"/>
      <c r="K121" s="191"/>
    </row>
    <row r="122" spans="1:11" ht="12.75">
      <c r="A122" s="95" t="s">
        <v>338</v>
      </c>
      <c r="B122" s="2" t="s">
        <v>1397</v>
      </c>
      <c r="C122" s="2" t="s">
        <v>1398</v>
      </c>
      <c r="D122" s="2" t="s">
        <v>1069</v>
      </c>
      <c r="F122" s="2" t="s">
        <v>1410</v>
      </c>
      <c r="G122" s="2" t="s">
        <v>238</v>
      </c>
      <c r="H122" s="2" t="s">
        <v>1836</v>
      </c>
      <c r="I122" s="161">
        <v>0</v>
      </c>
      <c r="J122" s="241"/>
      <c r="K122" s="191"/>
    </row>
    <row r="123" spans="1:11" ht="12.75">
      <c r="A123" s="167" t="s">
        <v>347</v>
      </c>
      <c r="B123" s="167" t="s">
        <v>1397</v>
      </c>
      <c r="C123" s="167" t="s">
        <v>1399</v>
      </c>
      <c r="D123" s="167" t="s">
        <v>20</v>
      </c>
      <c r="E123" s="167"/>
      <c r="F123" s="167" t="s">
        <v>1409</v>
      </c>
      <c r="G123" s="167" t="s">
        <v>238</v>
      </c>
      <c r="H123" s="167" t="s">
        <v>1835</v>
      </c>
      <c r="I123" s="168">
        <v>0</v>
      </c>
      <c r="J123" s="241"/>
      <c r="K123" s="191"/>
    </row>
    <row r="124" spans="1:11" ht="12.75">
      <c r="A124" s="95" t="s">
        <v>351</v>
      </c>
      <c r="B124" s="2" t="s">
        <v>1397</v>
      </c>
      <c r="C124" s="2" t="s">
        <v>1400</v>
      </c>
      <c r="D124" s="2" t="s">
        <v>1069</v>
      </c>
      <c r="F124" s="2" t="s">
        <v>1411</v>
      </c>
      <c r="G124" s="2" t="s">
        <v>238</v>
      </c>
      <c r="H124" s="2" t="s">
        <v>1836</v>
      </c>
      <c r="I124" s="161">
        <v>0</v>
      </c>
      <c r="J124" s="241"/>
      <c r="K124" s="191"/>
    </row>
    <row r="125" spans="1:11" ht="12.75">
      <c r="A125" s="167" t="s">
        <v>354</v>
      </c>
      <c r="B125" s="167" t="s">
        <v>1397</v>
      </c>
      <c r="C125" s="167" t="s">
        <v>1401</v>
      </c>
      <c r="D125" s="167" t="s">
        <v>20</v>
      </c>
      <c r="E125" s="167"/>
      <c r="F125" s="167" t="s">
        <v>1409</v>
      </c>
      <c r="G125" s="167" t="s">
        <v>238</v>
      </c>
      <c r="H125" s="167" t="s">
        <v>1835</v>
      </c>
      <c r="I125" s="168">
        <v>0</v>
      </c>
      <c r="J125" s="241"/>
      <c r="K125" s="191"/>
    </row>
    <row r="126" spans="1:11" ht="12.75">
      <c r="A126" s="167" t="s">
        <v>356</v>
      </c>
      <c r="B126" s="167" t="s">
        <v>1397</v>
      </c>
      <c r="C126" s="167" t="s">
        <v>1402</v>
      </c>
      <c r="D126" s="167" t="s">
        <v>20</v>
      </c>
      <c r="E126" s="167"/>
      <c r="F126" s="167" t="s">
        <v>1409</v>
      </c>
      <c r="G126" s="167" t="s">
        <v>238</v>
      </c>
      <c r="H126" s="167" t="s">
        <v>1835</v>
      </c>
      <c r="I126" s="168">
        <v>0</v>
      </c>
      <c r="J126" s="241"/>
      <c r="K126" s="191"/>
    </row>
    <row r="127" spans="1:11" ht="12.75">
      <c r="A127" s="167" t="s">
        <v>361</v>
      </c>
      <c r="B127" s="167" t="s">
        <v>1397</v>
      </c>
      <c r="C127" s="167" t="s">
        <v>1403</v>
      </c>
      <c r="D127" s="167" t="s">
        <v>20</v>
      </c>
      <c r="E127" s="167"/>
      <c r="F127" s="167" t="s">
        <v>1409</v>
      </c>
      <c r="G127" s="167" t="s">
        <v>238</v>
      </c>
      <c r="H127" s="167" t="s">
        <v>1835</v>
      </c>
      <c r="I127" s="168">
        <v>0</v>
      </c>
      <c r="J127" s="241"/>
      <c r="K127" s="191"/>
    </row>
    <row r="128" spans="1:11" ht="12.75">
      <c r="A128" s="167" t="s">
        <v>362</v>
      </c>
      <c r="B128" s="167" t="s">
        <v>1397</v>
      </c>
      <c r="C128" s="167" t="s">
        <v>1404</v>
      </c>
      <c r="D128" s="167" t="s">
        <v>20</v>
      </c>
      <c r="E128" s="167"/>
      <c r="F128" s="167" t="s">
        <v>1409</v>
      </c>
      <c r="G128" s="167" t="s">
        <v>238</v>
      </c>
      <c r="H128" s="167" t="s">
        <v>1835</v>
      </c>
      <c r="I128" s="168">
        <v>0</v>
      </c>
      <c r="J128" s="241"/>
      <c r="K128" s="191"/>
    </row>
    <row r="129" spans="1:11" ht="12.75">
      <c r="A129" s="95" t="s">
        <v>364</v>
      </c>
      <c r="B129" s="2" t="s">
        <v>1397</v>
      </c>
      <c r="C129" s="2" t="s">
        <v>1405</v>
      </c>
      <c r="D129" s="2" t="s">
        <v>1069</v>
      </c>
      <c r="F129" s="2" t="s">
        <v>1384</v>
      </c>
      <c r="G129" s="2" t="s">
        <v>238</v>
      </c>
      <c r="H129" s="2" t="s">
        <v>1836</v>
      </c>
      <c r="I129" s="161">
        <v>0</v>
      </c>
      <c r="J129" s="241"/>
      <c r="K129" s="191"/>
    </row>
    <row r="130" spans="1:11" ht="12.75">
      <c r="A130" s="167" t="s">
        <v>367</v>
      </c>
      <c r="B130" s="167" t="s">
        <v>1397</v>
      </c>
      <c r="C130" s="167" t="s">
        <v>1406</v>
      </c>
      <c r="D130" s="167" t="s">
        <v>20</v>
      </c>
      <c r="E130" s="167"/>
      <c r="F130" s="167" t="s">
        <v>1409</v>
      </c>
      <c r="G130" s="167" t="s">
        <v>238</v>
      </c>
      <c r="H130" s="167" t="s">
        <v>1835</v>
      </c>
      <c r="I130" s="168">
        <v>0</v>
      </c>
      <c r="J130" s="241"/>
      <c r="K130" s="193"/>
    </row>
    <row r="131" spans="1:11" ht="12.75">
      <c r="A131" s="167" t="s">
        <v>369</v>
      </c>
      <c r="B131" s="167" t="s">
        <v>1397</v>
      </c>
      <c r="C131" s="167" t="s">
        <v>1407</v>
      </c>
      <c r="D131" s="167" t="s">
        <v>20</v>
      </c>
      <c r="E131" s="167"/>
      <c r="F131" s="167" t="s">
        <v>1409</v>
      </c>
      <c r="G131" s="167" t="s">
        <v>238</v>
      </c>
      <c r="H131" s="167" t="s">
        <v>1835</v>
      </c>
      <c r="I131" s="168">
        <v>0</v>
      </c>
      <c r="J131" s="241">
        <v>42882000</v>
      </c>
      <c r="K131" s="190"/>
    </row>
    <row r="132" spans="1:11" ht="12.75">
      <c r="A132" s="95" t="s">
        <v>373</v>
      </c>
      <c r="B132" s="2" t="s">
        <v>1397</v>
      </c>
      <c r="C132" s="2" t="s">
        <v>1408</v>
      </c>
      <c r="D132" s="2" t="s">
        <v>1069</v>
      </c>
      <c r="F132" s="2" t="s">
        <v>1412</v>
      </c>
      <c r="G132" s="2" t="s">
        <v>238</v>
      </c>
      <c r="H132" s="2" t="s">
        <v>1836</v>
      </c>
      <c r="I132" s="161">
        <v>0</v>
      </c>
      <c r="J132" s="241"/>
      <c r="K132" s="191"/>
    </row>
    <row r="133" spans="1:11" ht="12.75">
      <c r="A133" s="173" t="s">
        <v>1113</v>
      </c>
      <c r="B133" s="173" t="s">
        <v>283</v>
      </c>
      <c r="C133" s="173" t="s">
        <v>1114</v>
      </c>
      <c r="D133" s="173" t="s">
        <v>284</v>
      </c>
      <c r="E133" s="173" t="s">
        <v>286</v>
      </c>
      <c r="F133" s="173" t="s">
        <v>287</v>
      </c>
      <c r="G133" s="173" t="s">
        <v>147</v>
      </c>
      <c r="H133" s="173" t="s">
        <v>1832</v>
      </c>
      <c r="I133" s="174">
        <v>11856</v>
      </c>
      <c r="J133" s="241"/>
      <c r="K133" s="191"/>
    </row>
    <row r="134" spans="1:11" ht="12.75">
      <c r="A134" s="167" t="s">
        <v>381</v>
      </c>
      <c r="B134" s="167" t="s">
        <v>283</v>
      </c>
      <c r="C134" s="167" t="s">
        <v>1115</v>
      </c>
      <c r="D134" s="167" t="s">
        <v>20</v>
      </c>
      <c r="E134" s="167" t="s">
        <v>289</v>
      </c>
      <c r="F134" s="167" t="s">
        <v>290</v>
      </c>
      <c r="G134" s="167" t="s">
        <v>147</v>
      </c>
      <c r="H134" s="167" t="s">
        <v>1835</v>
      </c>
      <c r="I134" s="168">
        <v>0</v>
      </c>
      <c r="J134" s="241"/>
      <c r="K134" s="191"/>
    </row>
    <row r="135" spans="1:11" ht="12.75">
      <c r="A135" s="167" t="s">
        <v>382</v>
      </c>
      <c r="B135" s="167" t="s">
        <v>283</v>
      </c>
      <c r="C135" s="167" t="s">
        <v>1116</v>
      </c>
      <c r="D135" s="167" t="s">
        <v>24</v>
      </c>
      <c r="E135" s="167" t="s">
        <v>291</v>
      </c>
      <c r="F135" s="167" t="s">
        <v>1633</v>
      </c>
      <c r="G135" s="167" t="s">
        <v>147</v>
      </c>
      <c r="H135" s="167" t="s">
        <v>1835</v>
      </c>
      <c r="I135" s="168">
        <v>0</v>
      </c>
      <c r="J135" s="241"/>
      <c r="K135" s="191"/>
    </row>
    <row r="136" spans="1:11" ht="12.75">
      <c r="A136" s="165" t="s">
        <v>384</v>
      </c>
      <c r="B136" s="165" t="s">
        <v>283</v>
      </c>
      <c r="C136" s="165" t="s">
        <v>1117</v>
      </c>
      <c r="D136" s="165" t="s">
        <v>24</v>
      </c>
      <c r="E136" s="165" t="s">
        <v>293</v>
      </c>
      <c r="F136" s="165" t="s">
        <v>296</v>
      </c>
      <c r="G136" s="165" t="s">
        <v>147</v>
      </c>
      <c r="H136" s="165" t="s">
        <v>1833</v>
      </c>
      <c r="I136" s="166">
        <v>1800</v>
      </c>
      <c r="J136" s="241"/>
      <c r="K136" s="191"/>
    </row>
    <row r="137" spans="1:11" ht="12.75">
      <c r="A137" s="165" t="s">
        <v>385</v>
      </c>
      <c r="B137" s="165" t="s">
        <v>283</v>
      </c>
      <c r="C137" s="165" t="s">
        <v>1118</v>
      </c>
      <c r="D137" s="165" t="s">
        <v>24</v>
      </c>
      <c r="E137" s="165" t="s">
        <v>295</v>
      </c>
      <c r="F137" s="165" t="s">
        <v>296</v>
      </c>
      <c r="G137" s="165" t="s">
        <v>147</v>
      </c>
      <c r="H137" s="165" t="s">
        <v>1833</v>
      </c>
      <c r="I137" s="166">
        <v>1800</v>
      </c>
      <c r="J137" s="241"/>
      <c r="K137" s="191"/>
    </row>
    <row r="138" spans="1:11" ht="12.75">
      <c r="A138" s="167" t="s">
        <v>386</v>
      </c>
      <c r="B138" s="167" t="s">
        <v>283</v>
      </c>
      <c r="C138" s="167" t="s">
        <v>1178</v>
      </c>
      <c r="D138" s="167" t="s">
        <v>28</v>
      </c>
      <c r="E138" s="167" t="s">
        <v>298</v>
      </c>
      <c r="F138" s="167" t="s">
        <v>299</v>
      </c>
      <c r="G138" s="167" t="s">
        <v>147</v>
      </c>
      <c r="H138" s="167" t="s">
        <v>1835</v>
      </c>
      <c r="I138" s="168">
        <v>0</v>
      </c>
      <c r="J138" s="241"/>
      <c r="K138" s="191"/>
    </row>
    <row r="139" spans="1:11" ht="12.75">
      <c r="A139" s="173" t="s">
        <v>387</v>
      </c>
      <c r="B139" s="173" t="s">
        <v>283</v>
      </c>
      <c r="C139" s="173" t="s">
        <v>1179</v>
      </c>
      <c r="D139" s="173" t="s">
        <v>301</v>
      </c>
      <c r="E139" s="173" t="s">
        <v>302</v>
      </c>
      <c r="F139" s="173" t="s">
        <v>303</v>
      </c>
      <c r="G139" s="173" t="s">
        <v>147</v>
      </c>
      <c r="H139" s="173" t="s">
        <v>1832</v>
      </c>
      <c r="I139" s="174">
        <v>1788</v>
      </c>
      <c r="J139" s="241"/>
      <c r="K139" s="191"/>
    </row>
    <row r="140" spans="1:11" ht="12.75">
      <c r="A140" s="165" t="s">
        <v>389</v>
      </c>
      <c r="B140" s="165" t="s">
        <v>283</v>
      </c>
      <c r="C140" s="165" t="s">
        <v>1180</v>
      </c>
      <c r="D140" s="165" t="s">
        <v>24</v>
      </c>
      <c r="E140" s="165" t="s">
        <v>304</v>
      </c>
      <c r="F140" s="165" t="s">
        <v>1634</v>
      </c>
      <c r="G140" s="165" t="s">
        <v>147</v>
      </c>
      <c r="H140" s="165" t="s">
        <v>1833</v>
      </c>
      <c r="I140" s="166">
        <v>1500</v>
      </c>
      <c r="J140" s="241"/>
      <c r="K140" s="191"/>
    </row>
    <row r="141" spans="1:11" ht="12.75">
      <c r="A141" s="173" t="s">
        <v>391</v>
      </c>
      <c r="B141" s="173" t="s">
        <v>283</v>
      </c>
      <c r="C141" s="173" t="s">
        <v>1182</v>
      </c>
      <c r="D141" s="173" t="s">
        <v>306</v>
      </c>
      <c r="E141" s="173" t="s">
        <v>307</v>
      </c>
      <c r="F141" s="173" t="s">
        <v>308</v>
      </c>
      <c r="G141" s="173" t="s">
        <v>147</v>
      </c>
      <c r="H141" s="173" t="s">
        <v>1832</v>
      </c>
      <c r="I141" s="174">
        <v>1422</v>
      </c>
      <c r="J141" s="241"/>
      <c r="K141" s="191"/>
    </row>
    <row r="142" spans="1:11" ht="12.75">
      <c r="A142" s="173" t="s">
        <v>394</v>
      </c>
      <c r="B142" s="173" t="s">
        <v>283</v>
      </c>
      <c r="C142" s="173" t="s">
        <v>1181</v>
      </c>
      <c r="D142" s="173" t="s">
        <v>309</v>
      </c>
      <c r="E142" s="173" t="s">
        <v>310</v>
      </c>
      <c r="F142" s="173" t="s">
        <v>311</v>
      </c>
      <c r="G142" s="173" t="s">
        <v>147</v>
      </c>
      <c r="H142" s="173" t="s">
        <v>1832</v>
      </c>
      <c r="I142" s="174">
        <v>894</v>
      </c>
      <c r="J142" s="241"/>
      <c r="K142" s="191"/>
    </row>
    <row r="143" spans="1:11" ht="12.75">
      <c r="A143" s="167" t="s">
        <v>397</v>
      </c>
      <c r="B143" s="167" t="s">
        <v>283</v>
      </c>
      <c r="C143" s="167" t="s">
        <v>1183</v>
      </c>
      <c r="D143" s="167" t="s">
        <v>20</v>
      </c>
      <c r="E143" s="167" t="s">
        <v>312</v>
      </c>
      <c r="F143" s="167" t="s">
        <v>285</v>
      </c>
      <c r="G143" s="167" t="s">
        <v>147</v>
      </c>
      <c r="H143" s="167" t="s">
        <v>1835</v>
      </c>
      <c r="I143" s="168">
        <v>0</v>
      </c>
      <c r="J143" s="241"/>
      <c r="K143" s="191"/>
    </row>
    <row r="144" spans="1:11" ht="12.75">
      <c r="A144" s="173" t="s">
        <v>401</v>
      </c>
      <c r="B144" s="173" t="s">
        <v>283</v>
      </c>
      <c r="C144" s="173" t="s">
        <v>1184</v>
      </c>
      <c r="D144" s="173" t="s">
        <v>314</v>
      </c>
      <c r="E144" s="173" t="s">
        <v>315</v>
      </c>
      <c r="F144" s="173" t="s">
        <v>316</v>
      </c>
      <c r="G144" s="173" t="s">
        <v>147</v>
      </c>
      <c r="H144" s="173" t="s">
        <v>1832</v>
      </c>
      <c r="I144" s="174">
        <v>1504</v>
      </c>
      <c r="J144" s="241"/>
      <c r="K144" s="191"/>
    </row>
    <row r="145" spans="1:11" ht="12.75">
      <c r="A145" s="216" t="s">
        <v>457</v>
      </c>
      <c r="B145" s="1" t="s">
        <v>458</v>
      </c>
      <c r="C145" s="3" t="s">
        <v>0</v>
      </c>
      <c r="D145" s="2" t="s">
        <v>461</v>
      </c>
      <c r="E145" s="2" t="s">
        <v>463</v>
      </c>
      <c r="F145" s="218" t="s">
        <v>465</v>
      </c>
      <c r="G145" s="219" t="s">
        <v>1</v>
      </c>
      <c r="H145" s="220" t="s">
        <v>1831</v>
      </c>
      <c r="I145" s="222" t="s">
        <v>1044</v>
      </c>
      <c r="J145" s="241"/>
      <c r="K145" s="191"/>
    </row>
    <row r="146" spans="1:11" ht="12.75">
      <c r="A146" s="217"/>
      <c r="B146" s="1" t="s">
        <v>459</v>
      </c>
      <c r="C146" s="3" t="s">
        <v>460</v>
      </c>
      <c r="D146" s="2" t="s">
        <v>462</v>
      </c>
      <c r="E146" s="2" t="s">
        <v>464</v>
      </c>
      <c r="F146" s="218"/>
      <c r="G146" s="218"/>
      <c r="H146" s="221"/>
      <c r="I146" s="223"/>
      <c r="J146" s="241"/>
      <c r="K146" s="191"/>
    </row>
    <row r="147" spans="1:11" ht="12.75">
      <c r="A147" s="173" t="s">
        <v>403</v>
      </c>
      <c r="B147" s="173" t="s">
        <v>283</v>
      </c>
      <c r="C147" s="173" t="s">
        <v>1185</v>
      </c>
      <c r="D147" s="173" t="s">
        <v>318</v>
      </c>
      <c r="E147" s="173" t="s">
        <v>319</v>
      </c>
      <c r="F147" s="173" t="s">
        <v>320</v>
      </c>
      <c r="G147" s="173" t="s">
        <v>147</v>
      </c>
      <c r="H147" s="173" t="s">
        <v>1832</v>
      </c>
      <c r="I147" s="174">
        <v>874</v>
      </c>
      <c r="J147" s="241"/>
      <c r="K147" s="191"/>
    </row>
    <row r="148" spans="1:11" ht="12.75">
      <c r="A148" s="167" t="s">
        <v>405</v>
      </c>
      <c r="B148" s="167" t="s">
        <v>283</v>
      </c>
      <c r="C148" s="167" t="s">
        <v>1186</v>
      </c>
      <c r="D148" s="167" t="s">
        <v>20</v>
      </c>
      <c r="E148" s="167" t="s">
        <v>321</v>
      </c>
      <c r="F148" s="167" t="s">
        <v>285</v>
      </c>
      <c r="G148" s="167" t="s">
        <v>147</v>
      </c>
      <c r="H148" s="167" t="s">
        <v>1835</v>
      </c>
      <c r="I148" s="168">
        <v>0</v>
      </c>
      <c r="J148" s="241"/>
      <c r="K148" s="191"/>
    </row>
    <row r="149" spans="1:11" ht="12.75">
      <c r="A149" s="173" t="s">
        <v>419</v>
      </c>
      <c r="B149" s="173" t="s">
        <v>283</v>
      </c>
      <c r="C149" s="173" t="s">
        <v>1187</v>
      </c>
      <c r="D149" s="173" t="s">
        <v>323</v>
      </c>
      <c r="E149" s="173" t="s">
        <v>324</v>
      </c>
      <c r="F149" s="173" t="s">
        <v>325</v>
      </c>
      <c r="G149" s="173" t="s">
        <v>147</v>
      </c>
      <c r="H149" s="173" t="s">
        <v>1832</v>
      </c>
      <c r="I149" s="174">
        <v>1626</v>
      </c>
      <c r="J149" s="241"/>
      <c r="K149" s="191"/>
    </row>
    <row r="150" spans="1:11" ht="12.75">
      <c r="A150" s="173" t="s">
        <v>423</v>
      </c>
      <c r="B150" s="173" t="s">
        <v>283</v>
      </c>
      <c r="C150" s="173" t="s">
        <v>1140</v>
      </c>
      <c r="D150" s="173" t="s">
        <v>327</v>
      </c>
      <c r="E150" s="173" t="s">
        <v>328</v>
      </c>
      <c r="F150" s="173" t="s">
        <v>311</v>
      </c>
      <c r="G150" s="173" t="s">
        <v>147</v>
      </c>
      <c r="H150" s="173" t="s">
        <v>1832</v>
      </c>
      <c r="I150" s="174">
        <v>894</v>
      </c>
      <c r="J150" s="241"/>
      <c r="K150" s="191"/>
    </row>
    <row r="151" spans="1:11" ht="12.75">
      <c r="A151" s="167" t="s">
        <v>427</v>
      </c>
      <c r="B151" s="167" t="s">
        <v>283</v>
      </c>
      <c r="C151" s="167" t="s">
        <v>1188</v>
      </c>
      <c r="D151" s="167" t="s">
        <v>20</v>
      </c>
      <c r="E151" s="167" t="s">
        <v>330</v>
      </c>
      <c r="F151" s="167" t="s">
        <v>285</v>
      </c>
      <c r="G151" s="167" t="s">
        <v>147</v>
      </c>
      <c r="H151" s="167" t="s">
        <v>1835</v>
      </c>
      <c r="I151" s="168">
        <v>0</v>
      </c>
      <c r="J151" s="241"/>
      <c r="K151" s="192"/>
    </row>
    <row r="152" spans="1:11" ht="12.75">
      <c r="A152" s="173" t="s">
        <v>430</v>
      </c>
      <c r="B152" s="173" t="s">
        <v>283</v>
      </c>
      <c r="C152" s="173" t="s">
        <v>1189</v>
      </c>
      <c r="D152" s="173" t="s">
        <v>332</v>
      </c>
      <c r="E152" s="173" t="s">
        <v>333</v>
      </c>
      <c r="F152" s="173" t="s">
        <v>334</v>
      </c>
      <c r="G152" s="173" t="s">
        <v>147</v>
      </c>
      <c r="H152" s="173" t="s">
        <v>1832</v>
      </c>
      <c r="I152" s="174">
        <v>1666</v>
      </c>
      <c r="J152" s="241"/>
      <c r="K152" s="192">
        <f>SUM(I133:I175)</f>
        <v>42882</v>
      </c>
    </row>
    <row r="153" spans="1:11" ht="12.75">
      <c r="A153" s="173" t="s">
        <v>433</v>
      </c>
      <c r="B153" s="173" t="s">
        <v>283</v>
      </c>
      <c r="C153" s="173" t="s">
        <v>1190</v>
      </c>
      <c r="D153" s="173" t="s">
        <v>336</v>
      </c>
      <c r="E153" s="173" t="s">
        <v>337</v>
      </c>
      <c r="F153" s="173" t="s">
        <v>311</v>
      </c>
      <c r="G153" s="173" t="s">
        <v>147</v>
      </c>
      <c r="H153" s="173" t="s">
        <v>1832</v>
      </c>
      <c r="I153" s="174">
        <v>894</v>
      </c>
      <c r="J153" s="241"/>
      <c r="K153" s="191"/>
    </row>
    <row r="154" spans="1:11" ht="12.75">
      <c r="A154" s="163" t="s">
        <v>438</v>
      </c>
      <c r="B154" s="163" t="s">
        <v>283</v>
      </c>
      <c r="C154" s="163" t="s">
        <v>1191</v>
      </c>
      <c r="D154" s="163" t="s">
        <v>20</v>
      </c>
      <c r="E154" s="163" t="s">
        <v>339</v>
      </c>
      <c r="F154" s="163" t="s">
        <v>285</v>
      </c>
      <c r="G154" s="163" t="s">
        <v>147</v>
      </c>
      <c r="H154" s="163" t="s">
        <v>1834</v>
      </c>
      <c r="I154" s="164">
        <v>800</v>
      </c>
      <c r="J154" s="241"/>
      <c r="K154" s="191"/>
    </row>
    <row r="155" spans="1:11" ht="12.75">
      <c r="A155" s="173" t="s">
        <v>440</v>
      </c>
      <c r="B155" s="173" t="s">
        <v>283</v>
      </c>
      <c r="C155" s="173" t="s">
        <v>1192</v>
      </c>
      <c r="D155" s="173" t="s">
        <v>348</v>
      </c>
      <c r="E155" s="173" t="s">
        <v>349</v>
      </c>
      <c r="F155" s="173" t="s">
        <v>350</v>
      </c>
      <c r="G155" s="173" t="s">
        <v>147</v>
      </c>
      <c r="H155" s="173" t="s">
        <v>1832</v>
      </c>
      <c r="I155" s="174">
        <v>1768</v>
      </c>
      <c r="J155" s="241"/>
      <c r="K155" s="191"/>
    </row>
    <row r="156" spans="1:11" ht="12.75">
      <c r="A156" s="173" t="s">
        <v>442</v>
      </c>
      <c r="B156" s="173" t="s">
        <v>283</v>
      </c>
      <c r="C156" s="173" t="s">
        <v>1194</v>
      </c>
      <c r="D156" s="173" t="s">
        <v>352</v>
      </c>
      <c r="E156" s="173" t="s">
        <v>353</v>
      </c>
      <c r="F156" s="173" t="s">
        <v>311</v>
      </c>
      <c r="G156" s="173" t="s">
        <v>147</v>
      </c>
      <c r="H156" s="173" t="s">
        <v>1832</v>
      </c>
      <c r="I156" s="174">
        <v>894</v>
      </c>
      <c r="J156" s="241"/>
      <c r="K156" s="191"/>
    </row>
    <row r="157" spans="1:11" ht="12.75">
      <c r="A157" s="173" t="s">
        <v>444</v>
      </c>
      <c r="B157" s="173" t="s">
        <v>283</v>
      </c>
      <c r="C157" s="173" t="s">
        <v>1193</v>
      </c>
      <c r="D157" s="173" t="s">
        <v>357</v>
      </c>
      <c r="E157" s="173" t="s">
        <v>355</v>
      </c>
      <c r="F157" s="173" t="s">
        <v>275</v>
      </c>
      <c r="G157" s="173" t="s">
        <v>147</v>
      </c>
      <c r="H157" s="173" t="s">
        <v>1832</v>
      </c>
      <c r="I157" s="174">
        <v>914</v>
      </c>
      <c r="J157" s="241"/>
      <c r="K157" s="191"/>
    </row>
    <row r="158" spans="1:11" ht="12.75">
      <c r="A158" s="173" t="s">
        <v>446</v>
      </c>
      <c r="B158" s="173" t="s">
        <v>283</v>
      </c>
      <c r="C158" s="173" t="s">
        <v>1195</v>
      </c>
      <c r="D158" s="173" t="s">
        <v>359</v>
      </c>
      <c r="E158" s="173" t="s">
        <v>358</v>
      </c>
      <c r="F158" s="173" t="s">
        <v>311</v>
      </c>
      <c r="G158" s="173" t="s">
        <v>147</v>
      </c>
      <c r="H158" s="173" t="s">
        <v>1832</v>
      </c>
      <c r="I158" s="174">
        <v>894</v>
      </c>
      <c r="J158" s="241"/>
      <c r="K158" s="191"/>
    </row>
    <row r="159" spans="1:11" ht="12.75">
      <c r="A159" s="163" t="s">
        <v>1131</v>
      </c>
      <c r="B159" s="163" t="s">
        <v>283</v>
      </c>
      <c r="C159" s="163" t="s">
        <v>1196</v>
      </c>
      <c r="D159" s="163" t="s">
        <v>20</v>
      </c>
      <c r="E159" s="163" t="s">
        <v>360</v>
      </c>
      <c r="F159" s="163" t="s">
        <v>285</v>
      </c>
      <c r="G159" s="163" t="s">
        <v>147</v>
      </c>
      <c r="H159" s="163" t="s">
        <v>1834</v>
      </c>
      <c r="I159" s="164">
        <v>800</v>
      </c>
      <c r="J159" s="241"/>
      <c r="K159" s="191"/>
    </row>
    <row r="160" spans="1:11" ht="12.75">
      <c r="A160" s="173" t="s">
        <v>449</v>
      </c>
      <c r="B160" s="173" t="s">
        <v>283</v>
      </c>
      <c r="C160" s="173" t="s">
        <v>1197</v>
      </c>
      <c r="D160" s="173" t="s">
        <v>363</v>
      </c>
      <c r="E160" s="173" t="s">
        <v>353</v>
      </c>
      <c r="F160" s="173" t="s">
        <v>247</v>
      </c>
      <c r="G160" s="173" t="s">
        <v>147</v>
      </c>
      <c r="H160" s="173" t="s">
        <v>1832</v>
      </c>
      <c r="I160" s="174">
        <v>955</v>
      </c>
      <c r="J160" s="241"/>
      <c r="K160" s="191"/>
    </row>
    <row r="161" spans="1:11" ht="12.75">
      <c r="A161" s="173" t="s">
        <v>453</v>
      </c>
      <c r="B161" s="173" t="s">
        <v>283</v>
      </c>
      <c r="C161" s="173" t="s">
        <v>1198</v>
      </c>
      <c r="D161" s="173" t="s">
        <v>365</v>
      </c>
      <c r="E161" s="173" t="s">
        <v>366</v>
      </c>
      <c r="F161" s="173" t="s">
        <v>311</v>
      </c>
      <c r="G161" s="173" t="s">
        <v>147</v>
      </c>
      <c r="H161" s="173" t="s">
        <v>1832</v>
      </c>
      <c r="I161" s="174">
        <v>894</v>
      </c>
      <c r="J161" s="241"/>
      <c r="K161" s="191"/>
    </row>
    <row r="162" spans="1:11" ht="12.75">
      <c r="A162" s="163" t="s">
        <v>456</v>
      </c>
      <c r="B162" s="163" t="s">
        <v>283</v>
      </c>
      <c r="C162" s="163" t="s">
        <v>1199</v>
      </c>
      <c r="D162" s="163" t="s">
        <v>20</v>
      </c>
      <c r="E162" s="163" t="s">
        <v>368</v>
      </c>
      <c r="F162" s="163" t="s">
        <v>285</v>
      </c>
      <c r="G162" s="163" t="s">
        <v>147</v>
      </c>
      <c r="H162" s="163" t="s">
        <v>1834</v>
      </c>
      <c r="I162" s="164">
        <v>800</v>
      </c>
      <c r="J162" s="241"/>
      <c r="K162" s="191"/>
    </row>
    <row r="163" spans="1:11" ht="12.75">
      <c r="A163" s="173" t="s">
        <v>466</v>
      </c>
      <c r="B163" s="173" t="s">
        <v>283</v>
      </c>
      <c r="C163" s="173" t="s">
        <v>1200</v>
      </c>
      <c r="D163" s="173" t="s">
        <v>370</v>
      </c>
      <c r="E163" s="173" t="s">
        <v>371</v>
      </c>
      <c r="F163" s="173" t="s">
        <v>372</v>
      </c>
      <c r="G163" s="173" t="s">
        <v>147</v>
      </c>
      <c r="H163" s="173" t="s">
        <v>1832</v>
      </c>
      <c r="I163" s="174">
        <v>1016</v>
      </c>
      <c r="J163" s="241"/>
      <c r="K163" s="191"/>
    </row>
    <row r="164" spans="1:11" ht="12.75">
      <c r="A164" s="173" t="s">
        <v>472</v>
      </c>
      <c r="B164" s="173" t="s">
        <v>283</v>
      </c>
      <c r="C164" s="173" t="s">
        <v>1201</v>
      </c>
      <c r="D164" s="173" t="s">
        <v>374</v>
      </c>
      <c r="E164" s="173" t="s">
        <v>375</v>
      </c>
      <c r="F164" s="173" t="s">
        <v>376</v>
      </c>
      <c r="G164" s="173" t="s">
        <v>147</v>
      </c>
      <c r="H164" s="173" t="s">
        <v>1832</v>
      </c>
      <c r="I164" s="174">
        <v>549</v>
      </c>
      <c r="J164" s="241"/>
      <c r="K164" s="191"/>
    </row>
    <row r="165" spans="1:11" ht="12.75">
      <c r="A165" s="173" t="s">
        <v>473</v>
      </c>
      <c r="B165" s="173" t="s">
        <v>283</v>
      </c>
      <c r="C165" s="173" t="s">
        <v>1119</v>
      </c>
      <c r="D165" s="173" t="s">
        <v>1069</v>
      </c>
      <c r="E165" s="173" t="s">
        <v>1120</v>
      </c>
      <c r="F165" s="173" t="s">
        <v>1100</v>
      </c>
      <c r="G165" s="173" t="s">
        <v>147</v>
      </c>
      <c r="H165" s="173" t="s">
        <v>1832</v>
      </c>
      <c r="I165" s="174">
        <v>400</v>
      </c>
      <c r="J165" s="241"/>
      <c r="K165" s="191"/>
    </row>
    <row r="166" spans="1:11" ht="12.75">
      <c r="A166" s="173" t="s">
        <v>476</v>
      </c>
      <c r="B166" s="173" t="s">
        <v>283</v>
      </c>
      <c r="C166" s="173" t="s">
        <v>1121</v>
      </c>
      <c r="D166" s="173" t="s">
        <v>1069</v>
      </c>
      <c r="E166" s="173" t="s">
        <v>1122</v>
      </c>
      <c r="F166" s="173" t="s">
        <v>1381</v>
      </c>
      <c r="G166" s="173" t="s">
        <v>147</v>
      </c>
      <c r="H166" s="173" t="s">
        <v>1832</v>
      </c>
      <c r="I166" s="174">
        <v>410</v>
      </c>
      <c r="J166" s="241"/>
      <c r="K166" s="191"/>
    </row>
    <row r="167" spans="1:11" ht="12.75">
      <c r="A167" s="173" t="s">
        <v>1600</v>
      </c>
      <c r="B167" s="173" t="s">
        <v>283</v>
      </c>
      <c r="C167" s="173" t="s">
        <v>1123</v>
      </c>
      <c r="D167" s="173" t="s">
        <v>1069</v>
      </c>
      <c r="E167" s="173" t="s">
        <v>1124</v>
      </c>
      <c r="F167" s="173" t="s">
        <v>1385</v>
      </c>
      <c r="G167" s="173" t="s">
        <v>147</v>
      </c>
      <c r="H167" s="173" t="s">
        <v>1832</v>
      </c>
      <c r="I167" s="174">
        <v>470</v>
      </c>
      <c r="J167" s="241"/>
      <c r="K167" s="191"/>
    </row>
    <row r="168" spans="1:11" ht="12.75">
      <c r="A168" s="173" t="s">
        <v>480</v>
      </c>
      <c r="B168" s="173" t="s">
        <v>283</v>
      </c>
      <c r="C168" s="173" t="s">
        <v>1125</v>
      </c>
      <c r="D168" s="173" t="s">
        <v>1069</v>
      </c>
      <c r="E168" s="173" t="s">
        <v>1126</v>
      </c>
      <c r="F168" s="173" t="s">
        <v>1382</v>
      </c>
      <c r="G168" s="173" t="s">
        <v>147</v>
      </c>
      <c r="H168" s="173" t="s">
        <v>1832</v>
      </c>
      <c r="I168" s="174">
        <v>430</v>
      </c>
      <c r="J168" s="241"/>
      <c r="K168" s="191"/>
    </row>
    <row r="169" spans="1:11" ht="12.75">
      <c r="A169" s="173" t="s">
        <v>485</v>
      </c>
      <c r="B169" s="173" t="s">
        <v>283</v>
      </c>
      <c r="C169" s="173" t="s">
        <v>1127</v>
      </c>
      <c r="D169" s="173" t="s">
        <v>1069</v>
      </c>
      <c r="E169" s="173" t="s">
        <v>1128</v>
      </c>
      <c r="F169" s="173" t="s">
        <v>1093</v>
      </c>
      <c r="G169" s="173" t="s">
        <v>147</v>
      </c>
      <c r="H169" s="173" t="s">
        <v>1832</v>
      </c>
      <c r="I169" s="174">
        <v>450</v>
      </c>
      <c r="J169" s="241"/>
      <c r="K169" s="191"/>
    </row>
    <row r="170" spans="1:11" ht="12.75">
      <c r="A170" s="173" t="s">
        <v>491</v>
      </c>
      <c r="B170" s="173" t="s">
        <v>283</v>
      </c>
      <c r="C170" s="173" t="s">
        <v>1129</v>
      </c>
      <c r="D170" s="173" t="s">
        <v>1069</v>
      </c>
      <c r="E170" s="173" t="s">
        <v>1130</v>
      </c>
      <c r="F170" s="173" t="s">
        <v>1379</v>
      </c>
      <c r="G170" s="173" t="s">
        <v>147</v>
      </c>
      <c r="H170" s="173" t="s">
        <v>1832</v>
      </c>
      <c r="I170" s="174">
        <v>480</v>
      </c>
      <c r="J170" s="241"/>
      <c r="K170" s="191"/>
    </row>
    <row r="171" spans="1:11" ht="12.75">
      <c r="A171" s="173" t="s">
        <v>492</v>
      </c>
      <c r="B171" s="173" t="s">
        <v>283</v>
      </c>
      <c r="C171" s="173" t="s">
        <v>1132</v>
      </c>
      <c r="D171" s="173" t="s">
        <v>1069</v>
      </c>
      <c r="E171" s="173" t="s">
        <v>1133</v>
      </c>
      <c r="F171" s="173" t="s">
        <v>1386</v>
      </c>
      <c r="G171" s="173" t="s">
        <v>147</v>
      </c>
      <c r="H171" s="173" t="s">
        <v>1832</v>
      </c>
      <c r="I171" s="174">
        <v>670</v>
      </c>
      <c r="J171" s="241"/>
      <c r="K171" s="191"/>
    </row>
    <row r="172" spans="1:11" ht="12.75">
      <c r="A172" s="173" t="s">
        <v>493</v>
      </c>
      <c r="B172" s="173" t="s">
        <v>283</v>
      </c>
      <c r="C172" s="173" t="s">
        <v>1134</v>
      </c>
      <c r="D172" s="173" t="s">
        <v>1069</v>
      </c>
      <c r="E172" s="173" t="s">
        <v>1135</v>
      </c>
      <c r="F172" s="173" t="s">
        <v>1387</v>
      </c>
      <c r="G172" s="173" t="s">
        <v>147</v>
      </c>
      <c r="H172" s="173" t="s">
        <v>1832</v>
      </c>
      <c r="I172" s="174">
        <v>770</v>
      </c>
      <c r="J172" s="241"/>
      <c r="K172" s="191"/>
    </row>
    <row r="173" spans="1:11" ht="12.75">
      <c r="A173" s="95" t="s">
        <v>497</v>
      </c>
      <c r="B173" s="2" t="s">
        <v>283</v>
      </c>
      <c r="C173" s="2" t="s">
        <v>1137</v>
      </c>
      <c r="D173" s="2" t="s">
        <v>1069</v>
      </c>
      <c r="E173" s="2" t="s">
        <v>1138</v>
      </c>
      <c r="F173" s="2" t="s">
        <v>1136</v>
      </c>
      <c r="G173" s="2" t="s">
        <v>147</v>
      </c>
      <c r="H173" s="2" t="s">
        <v>1836</v>
      </c>
      <c r="I173" s="120">
        <v>0</v>
      </c>
      <c r="J173" s="241"/>
      <c r="K173" s="193"/>
    </row>
    <row r="174" spans="1:11" ht="12.75">
      <c r="A174" s="95" t="s">
        <v>499</v>
      </c>
      <c r="B174" s="2" t="s">
        <v>283</v>
      </c>
      <c r="C174" s="2" t="s">
        <v>1139</v>
      </c>
      <c r="D174" s="2" t="s">
        <v>1069</v>
      </c>
      <c r="E174" s="2" t="s">
        <v>1141</v>
      </c>
      <c r="F174" s="2" t="s">
        <v>1388</v>
      </c>
      <c r="G174" s="2" t="s">
        <v>147</v>
      </c>
      <c r="H174" s="2" t="s">
        <v>1836</v>
      </c>
      <c r="I174" s="120">
        <v>0</v>
      </c>
      <c r="J174" s="244">
        <v>20989000</v>
      </c>
      <c r="K174" s="190"/>
    </row>
    <row r="175" spans="1:11" ht="12.75">
      <c r="A175" s="95" t="s">
        <v>502</v>
      </c>
      <c r="B175" s="2" t="s">
        <v>283</v>
      </c>
      <c r="C175" s="2" t="s">
        <v>1389</v>
      </c>
      <c r="D175" s="2" t="s">
        <v>1069</v>
      </c>
      <c r="E175" s="2" t="s">
        <v>1141</v>
      </c>
      <c r="F175" s="2" t="s">
        <v>1390</v>
      </c>
      <c r="G175" s="2" t="s">
        <v>147</v>
      </c>
      <c r="H175" s="2" t="s">
        <v>1836</v>
      </c>
      <c r="I175" s="120">
        <v>0</v>
      </c>
      <c r="J175" s="244"/>
      <c r="K175" s="191"/>
    </row>
    <row r="176" spans="1:11" ht="12.75">
      <c r="A176" s="173" t="s">
        <v>503</v>
      </c>
      <c r="B176" s="173" t="s">
        <v>377</v>
      </c>
      <c r="C176" s="173" t="s">
        <v>1476</v>
      </c>
      <c r="D176" s="173" t="s">
        <v>378</v>
      </c>
      <c r="E176" s="173" t="s">
        <v>379</v>
      </c>
      <c r="F176" s="173" t="s">
        <v>380</v>
      </c>
      <c r="G176" s="173" t="s">
        <v>147</v>
      </c>
      <c r="H176" s="173" t="s">
        <v>1832</v>
      </c>
      <c r="I176" s="174">
        <v>12189</v>
      </c>
      <c r="J176" s="244"/>
      <c r="K176" s="191"/>
    </row>
    <row r="177" spans="1:11" ht="12.75">
      <c r="A177" s="165" t="s">
        <v>509</v>
      </c>
      <c r="B177" s="165" t="s">
        <v>377</v>
      </c>
      <c r="C177" s="165" t="s">
        <v>1477</v>
      </c>
      <c r="D177" s="165" t="s">
        <v>24</v>
      </c>
      <c r="E177" s="165" t="s">
        <v>407</v>
      </c>
      <c r="F177" s="165" t="s">
        <v>305</v>
      </c>
      <c r="G177" s="165" t="s">
        <v>147</v>
      </c>
      <c r="H177" s="165" t="s">
        <v>1833</v>
      </c>
      <c r="I177" s="166">
        <v>1800</v>
      </c>
      <c r="J177" s="244"/>
      <c r="K177" s="191"/>
    </row>
    <row r="178" spans="1:11" ht="12.75">
      <c r="A178" s="163" t="s">
        <v>512</v>
      </c>
      <c r="B178" s="163" t="s">
        <v>377</v>
      </c>
      <c r="C178" s="163" t="s">
        <v>1478</v>
      </c>
      <c r="D178" s="163" t="s">
        <v>20</v>
      </c>
      <c r="E178" s="163" t="s">
        <v>408</v>
      </c>
      <c r="F178" s="163" t="s">
        <v>383</v>
      </c>
      <c r="G178" s="163" t="s">
        <v>147</v>
      </c>
      <c r="H178" s="163" t="s">
        <v>1834</v>
      </c>
      <c r="I178" s="164">
        <v>1000</v>
      </c>
      <c r="J178" s="244"/>
      <c r="K178" s="191"/>
    </row>
    <row r="179" spans="1:11" ht="12.75">
      <c r="A179" s="165" t="s">
        <v>514</v>
      </c>
      <c r="B179" s="165" t="s">
        <v>377</v>
      </c>
      <c r="C179" s="165" t="s">
        <v>1457</v>
      </c>
      <c r="D179" s="165" t="s">
        <v>24</v>
      </c>
      <c r="E179" s="165" t="s">
        <v>409</v>
      </c>
      <c r="F179" s="165" t="s">
        <v>1635</v>
      </c>
      <c r="G179" s="165" t="s">
        <v>147</v>
      </c>
      <c r="H179" s="165" t="s">
        <v>1833</v>
      </c>
      <c r="I179" s="166">
        <v>1500</v>
      </c>
      <c r="J179" s="244"/>
      <c r="K179" s="191"/>
    </row>
    <row r="180" spans="1:11" ht="12.75">
      <c r="A180" s="165" t="s">
        <v>516</v>
      </c>
      <c r="B180" s="165" t="s">
        <v>377</v>
      </c>
      <c r="C180" s="165" t="s">
        <v>1458</v>
      </c>
      <c r="D180" s="165" t="s">
        <v>24</v>
      </c>
      <c r="E180" s="165" t="s">
        <v>410</v>
      </c>
      <c r="F180" s="165" t="s">
        <v>1636</v>
      </c>
      <c r="G180" s="165" t="s">
        <v>147</v>
      </c>
      <c r="H180" s="165" t="s">
        <v>1833</v>
      </c>
      <c r="I180" s="166">
        <v>1500</v>
      </c>
      <c r="J180" s="244"/>
      <c r="K180" s="191"/>
    </row>
    <row r="181" spans="1:11" ht="12.75">
      <c r="A181" s="216" t="s">
        <v>457</v>
      </c>
      <c r="B181" s="1" t="s">
        <v>458</v>
      </c>
      <c r="C181" s="3" t="s">
        <v>0</v>
      </c>
      <c r="D181" s="2" t="s">
        <v>461</v>
      </c>
      <c r="E181" s="2" t="s">
        <v>463</v>
      </c>
      <c r="F181" s="218" t="s">
        <v>465</v>
      </c>
      <c r="G181" s="219" t="s">
        <v>1</v>
      </c>
      <c r="H181" s="220" t="s">
        <v>1831</v>
      </c>
      <c r="I181" s="222" t="s">
        <v>1044</v>
      </c>
      <c r="J181" s="244"/>
      <c r="K181" s="191"/>
    </row>
    <row r="182" spans="1:11" ht="12.75">
      <c r="A182" s="217"/>
      <c r="B182" s="1" t="s">
        <v>459</v>
      </c>
      <c r="C182" s="3" t="s">
        <v>460</v>
      </c>
      <c r="D182" s="2" t="s">
        <v>462</v>
      </c>
      <c r="E182" s="2" t="s">
        <v>464</v>
      </c>
      <c r="F182" s="218"/>
      <c r="G182" s="218"/>
      <c r="H182" s="221"/>
      <c r="I182" s="223"/>
      <c r="J182" s="244"/>
      <c r="K182" s="191"/>
    </row>
    <row r="183" spans="1:11" ht="12.75">
      <c r="A183" s="165" t="s">
        <v>518</v>
      </c>
      <c r="B183" s="165" t="s">
        <v>377</v>
      </c>
      <c r="C183" s="165" t="s">
        <v>1459</v>
      </c>
      <c r="D183" s="165" t="s">
        <v>28</v>
      </c>
      <c r="E183" s="165" t="s">
        <v>411</v>
      </c>
      <c r="F183" s="165" t="s">
        <v>388</v>
      </c>
      <c r="G183" s="165" t="s">
        <v>147</v>
      </c>
      <c r="H183" s="165" t="s">
        <v>1833</v>
      </c>
      <c r="I183" s="166">
        <v>1300</v>
      </c>
      <c r="J183" s="244"/>
      <c r="K183" s="191"/>
    </row>
    <row r="184" spans="1:11" ht="12.75">
      <c r="A184" s="165" t="s">
        <v>520</v>
      </c>
      <c r="B184" s="165" t="s">
        <v>377</v>
      </c>
      <c r="C184" s="165" t="s">
        <v>1460</v>
      </c>
      <c r="D184" s="165" t="s">
        <v>28</v>
      </c>
      <c r="E184" s="165" t="s">
        <v>412</v>
      </c>
      <c r="F184" s="165" t="s">
        <v>390</v>
      </c>
      <c r="G184" s="165" t="s">
        <v>147</v>
      </c>
      <c r="H184" s="165" t="s">
        <v>1833</v>
      </c>
      <c r="I184" s="166">
        <v>1000</v>
      </c>
      <c r="J184" s="244"/>
      <c r="K184" s="192">
        <f>SUM(I176:I199)</f>
        <v>20989</v>
      </c>
    </row>
    <row r="185" spans="1:11" ht="12.75">
      <c r="A185" s="95" t="s">
        <v>525</v>
      </c>
      <c r="B185" s="2" t="s">
        <v>377</v>
      </c>
      <c r="C185" s="2" t="s">
        <v>1461</v>
      </c>
      <c r="D185" s="2" t="s">
        <v>392</v>
      </c>
      <c r="E185" s="2" t="s">
        <v>413</v>
      </c>
      <c r="F185" s="2" t="s">
        <v>393</v>
      </c>
      <c r="G185" s="2" t="s">
        <v>147</v>
      </c>
      <c r="H185" s="2" t="s">
        <v>1836</v>
      </c>
      <c r="I185" s="120">
        <v>0</v>
      </c>
      <c r="J185" s="244"/>
      <c r="K185" s="191"/>
    </row>
    <row r="186" spans="1:11" ht="12.75">
      <c r="A186" s="95" t="s">
        <v>977</v>
      </c>
      <c r="B186" s="2" t="s">
        <v>377</v>
      </c>
      <c r="C186" s="2" t="s">
        <v>1462</v>
      </c>
      <c r="D186" s="2" t="s">
        <v>395</v>
      </c>
      <c r="E186" s="2" t="s">
        <v>414</v>
      </c>
      <c r="F186" s="2" t="s">
        <v>396</v>
      </c>
      <c r="G186" s="2" t="s">
        <v>147</v>
      </c>
      <c r="H186" s="2" t="s">
        <v>1836</v>
      </c>
      <c r="I186" s="120">
        <v>0</v>
      </c>
      <c r="J186" s="244"/>
      <c r="K186" s="191"/>
    </row>
    <row r="187" spans="1:11" ht="12.75">
      <c r="A187" s="95" t="s">
        <v>528</v>
      </c>
      <c r="B187" s="2" t="s">
        <v>377</v>
      </c>
      <c r="C187" s="2" t="s">
        <v>1463</v>
      </c>
      <c r="D187" s="2" t="s">
        <v>398</v>
      </c>
      <c r="E187" s="2" t="s">
        <v>399</v>
      </c>
      <c r="F187" s="2" t="s">
        <v>400</v>
      </c>
      <c r="G187" s="2" t="s">
        <v>147</v>
      </c>
      <c r="H187" s="2" t="s">
        <v>1836</v>
      </c>
      <c r="I187" s="120">
        <v>0</v>
      </c>
      <c r="J187" s="244"/>
      <c r="K187" s="191"/>
    </row>
    <row r="188" spans="1:11" ht="12.75">
      <c r="A188" s="95" t="s">
        <v>531</v>
      </c>
      <c r="B188" s="2" t="s">
        <v>377</v>
      </c>
      <c r="C188" s="2" t="s">
        <v>1464</v>
      </c>
      <c r="D188" s="2" t="s">
        <v>402</v>
      </c>
      <c r="E188" s="2" t="s">
        <v>415</v>
      </c>
      <c r="F188" s="2" t="s">
        <v>122</v>
      </c>
      <c r="G188" s="2" t="s">
        <v>147</v>
      </c>
      <c r="H188" s="2" t="s">
        <v>1836</v>
      </c>
      <c r="I188" s="120">
        <v>0</v>
      </c>
      <c r="J188" s="244"/>
      <c r="K188" s="191"/>
    </row>
    <row r="189" spans="1:11" ht="12.75">
      <c r="A189" s="95" t="s">
        <v>533</v>
      </c>
      <c r="B189" s="2" t="s">
        <v>377</v>
      </c>
      <c r="C189" s="2" t="s">
        <v>1465</v>
      </c>
      <c r="D189" s="2" t="s">
        <v>404</v>
      </c>
      <c r="E189" s="2" t="s">
        <v>416</v>
      </c>
      <c r="F189" s="2" t="s">
        <v>275</v>
      </c>
      <c r="G189" s="2" t="s">
        <v>147</v>
      </c>
      <c r="H189" s="2" t="s">
        <v>1836</v>
      </c>
      <c r="I189" s="120">
        <v>0</v>
      </c>
      <c r="J189" s="244"/>
      <c r="K189" s="191"/>
    </row>
    <row r="190" spans="1:11" ht="12.75">
      <c r="A190" s="95" t="s">
        <v>1601</v>
      </c>
      <c r="B190" s="2" t="s">
        <v>377</v>
      </c>
      <c r="C190" s="2" t="s">
        <v>1466</v>
      </c>
      <c r="D190" s="2" t="s">
        <v>406</v>
      </c>
      <c r="E190" s="2" t="s">
        <v>417</v>
      </c>
      <c r="F190" s="2" t="s">
        <v>418</v>
      </c>
      <c r="G190" s="2" t="s">
        <v>147</v>
      </c>
      <c r="H190" s="2" t="s">
        <v>1836</v>
      </c>
      <c r="I190" s="120">
        <v>0</v>
      </c>
      <c r="J190" s="244"/>
      <c r="K190" s="191"/>
    </row>
    <row r="191" spans="1:11" ht="12.75">
      <c r="A191" s="95" t="s">
        <v>535</v>
      </c>
      <c r="B191" s="2" t="s">
        <v>377</v>
      </c>
      <c r="C191" s="2" t="s">
        <v>1467</v>
      </c>
      <c r="D191" s="2" t="s">
        <v>420</v>
      </c>
      <c r="E191" s="2" t="s">
        <v>421</v>
      </c>
      <c r="F191" s="2" t="s">
        <v>422</v>
      </c>
      <c r="G191" s="2" t="s">
        <v>147</v>
      </c>
      <c r="H191" s="2" t="s">
        <v>1836</v>
      </c>
      <c r="I191" s="120">
        <v>0</v>
      </c>
      <c r="J191" s="244"/>
      <c r="K191" s="191"/>
    </row>
    <row r="192" spans="1:11" ht="12.75">
      <c r="A192" s="95" t="s">
        <v>538</v>
      </c>
      <c r="B192" s="2" t="s">
        <v>377</v>
      </c>
      <c r="C192" s="2" t="s">
        <v>1468</v>
      </c>
      <c r="D192" s="2" t="s">
        <v>424</v>
      </c>
      <c r="E192" s="2" t="s">
        <v>425</v>
      </c>
      <c r="F192" s="2" t="s">
        <v>426</v>
      </c>
      <c r="G192" s="2" t="s">
        <v>147</v>
      </c>
      <c r="H192" s="2" t="s">
        <v>1836</v>
      </c>
      <c r="I192" s="120">
        <v>0</v>
      </c>
      <c r="J192" s="244"/>
      <c r="K192" s="191"/>
    </row>
    <row r="193" spans="1:11" ht="12.75">
      <c r="A193" s="95" t="s">
        <v>540</v>
      </c>
      <c r="B193" s="2" t="s">
        <v>377</v>
      </c>
      <c r="C193" s="2" t="s">
        <v>1469</v>
      </c>
      <c r="D193" s="2" t="s">
        <v>428</v>
      </c>
      <c r="E193" s="2" t="s">
        <v>429</v>
      </c>
      <c r="F193" s="2" t="s">
        <v>45</v>
      </c>
      <c r="G193" s="2" t="s">
        <v>147</v>
      </c>
      <c r="H193" s="2" t="s">
        <v>1836</v>
      </c>
      <c r="I193" s="120">
        <v>0</v>
      </c>
      <c r="J193" s="244"/>
      <c r="K193" s="191"/>
    </row>
    <row r="194" spans="1:11" ht="12.75">
      <c r="A194" s="163" t="s">
        <v>543</v>
      </c>
      <c r="B194" s="163" t="s">
        <v>377</v>
      </c>
      <c r="C194" s="163" t="s">
        <v>1470</v>
      </c>
      <c r="D194" s="163" t="s">
        <v>20</v>
      </c>
      <c r="E194" s="163" t="s">
        <v>431</v>
      </c>
      <c r="F194" s="163" t="s">
        <v>432</v>
      </c>
      <c r="G194" s="163" t="s">
        <v>147</v>
      </c>
      <c r="H194" s="163" t="s">
        <v>1834</v>
      </c>
      <c r="I194" s="164">
        <v>700</v>
      </c>
      <c r="J194" s="244"/>
      <c r="K194" s="191"/>
    </row>
    <row r="195" spans="1:11" ht="12.75">
      <c r="A195" s="95" t="s">
        <v>547</v>
      </c>
      <c r="B195" s="2" t="s">
        <v>377</v>
      </c>
      <c r="C195" s="2" t="s">
        <v>1471</v>
      </c>
      <c r="D195" s="2" t="s">
        <v>1069</v>
      </c>
      <c r="E195" s="2" t="s">
        <v>1142</v>
      </c>
      <c r="F195" s="2" t="s">
        <v>1391</v>
      </c>
      <c r="G195" s="2" t="s">
        <v>147</v>
      </c>
      <c r="H195" s="2" t="s">
        <v>1836</v>
      </c>
      <c r="I195" s="120">
        <v>0</v>
      </c>
      <c r="J195" s="244"/>
      <c r="K195" s="193"/>
    </row>
    <row r="196" spans="1:11" ht="12.75">
      <c r="A196" s="95" t="s">
        <v>549</v>
      </c>
      <c r="B196" s="2" t="s">
        <v>377</v>
      </c>
      <c r="C196" s="2" t="s">
        <v>1472</v>
      </c>
      <c r="D196" s="2" t="s">
        <v>1069</v>
      </c>
      <c r="E196" s="2" t="s">
        <v>1143</v>
      </c>
      <c r="F196" s="2" t="s">
        <v>1376</v>
      </c>
      <c r="G196" s="2" t="s">
        <v>147</v>
      </c>
      <c r="H196" s="2" t="s">
        <v>1836</v>
      </c>
      <c r="I196" s="120">
        <v>0</v>
      </c>
      <c r="J196" s="241">
        <v>13666000</v>
      </c>
      <c r="K196" s="190"/>
    </row>
    <row r="197" spans="1:11" ht="12.75">
      <c r="A197" s="95" t="s">
        <v>550</v>
      </c>
      <c r="B197" s="2" t="s">
        <v>377</v>
      </c>
      <c r="C197" s="2" t="s">
        <v>1473</v>
      </c>
      <c r="D197" s="2" t="s">
        <v>1069</v>
      </c>
      <c r="E197" s="2" t="s">
        <v>1143</v>
      </c>
      <c r="F197" s="2" t="s">
        <v>1376</v>
      </c>
      <c r="G197" s="2" t="s">
        <v>147</v>
      </c>
      <c r="H197" s="2" t="s">
        <v>1836</v>
      </c>
      <c r="I197" s="120">
        <v>0</v>
      </c>
      <c r="J197" s="241"/>
      <c r="K197" s="191"/>
    </row>
    <row r="198" spans="1:11" ht="12.75">
      <c r="A198" s="95" t="s">
        <v>551</v>
      </c>
      <c r="B198" s="2" t="s">
        <v>377</v>
      </c>
      <c r="C198" s="2" t="s">
        <v>1474</v>
      </c>
      <c r="D198" s="2" t="s">
        <v>1069</v>
      </c>
      <c r="E198" s="2" t="s">
        <v>1144</v>
      </c>
      <c r="F198" s="2" t="s">
        <v>1392</v>
      </c>
      <c r="G198" s="2" t="s">
        <v>147</v>
      </c>
      <c r="H198" s="2" t="s">
        <v>1836</v>
      </c>
      <c r="I198" s="120">
        <v>0</v>
      </c>
      <c r="J198" s="241"/>
      <c r="K198" s="191"/>
    </row>
    <row r="199" spans="1:11" ht="12.75">
      <c r="A199" s="95" t="s">
        <v>1602</v>
      </c>
      <c r="B199" s="2" t="s">
        <v>377</v>
      </c>
      <c r="C199" s="2" t="s">
        <v>1475</v>
      </c>
      <c r="D199" s="2" t="s">
        <v>1069</v>
      </c>
      <c r="E199" s="2" t="s">
        <v>1144</v>
      </c>
      <c r="F199" s="2" t="s">
        <v>1381</v>
      </c>
      <c r="G199" s="2" t="s">
        <v>147</v>
      </c>
      <c r="H199" s="2" t="s">
        <v>1836</v>
      </c>
      <c r="I199" s="120">
        <v>0</v>
      </c>
      <c r="J199" s="241"/>
      <c r="K199" s="191"/>
    </row>
    <row r="200" spans="1:11" ht="12.75">
      <c r="A200" s="173" t="s">
        <v>555</v>
      </c>
      <c r="B200" s="173" t="s">
        <v>434</v>
      </c>
      <c r="C200" s="173" t="s">
        <v>1202</v>
      </c>
      <c r="D200" s="173" t="s">
        <v>435</v>
      </c>
      <c r="E200" s="173" t="s">
        <v>436</v>
      </c>
      <c r="F200" s="173" t="s">
        <v>437</v>
      </c>
      <c r="G200" s="173" t="s">
        <v>147</v>
      </c>
      <c r="H200" s="173" t="s">
        <v>1832</v>
      </c>
      <c r="I200" s="174">
        <v>10466</v>
      </c>
      <c r="J200" s="241"/>
      <c r="K200" s="191"/>
    </row>
    <row r="201" spans="1:11" ht="12.75">
      <c r="A201" s="163" t="s">
        <v>556</v>
      </c>
      <c r="B201" s="163" t="s">
        <v>434</v>
      </c>
      <c r="C201" s="163" t="s">
        <v>1203</v>
      </c>
      <c r="D201" s="163" t="s">
        <v>20</v>
      </c>
      <c r="E201" s="163" t="s">
        <v>439</v>
      </c>
      <c r="F201" s="163" t="s">
        <v>432</v>
      </c>
      <c r="G201" s="163" t="s">
        <v>147</v>
      </c>
      <c r="H201" s="163" t="s">
        <v>1834</v>
      </c>
      <c r="I201" s="164">
        <v>700</v>
      </c>
      <c r="J201" s="241"/>
      <c r="K201" s="191"/>
    </row>
    <row r="202" spans="1:11" ht="12.75">
      <c r="A202" s="163" t="s">
        <v>559</v>
      </c>
      <c r="B202" s="163" t="s">
        <v>434</v>
      </c>
      <c r="C202" s="163" t="s">
        <v>1204</v>
      </c>
      <c r="D202" s="163" t="s">
        <v>20</v>
      </c>
      <c r="E202" s="163" t="s">
        <v>441</v>
      </c>
      <c r="F202" s="163" t="s">
        <v>432</v>
      </c>
      <c r="G202" s="169" t="s">
        <v>147</v>
      </c>
      <c r="H202" s="163" t="s">
        <v>1834</v>
      </c>
      <c r="I202" s="164">
        <v>700</v>
      </c>
      <c r="J202" s="241"/>
      <c r="K202" s="191"/>
    </row>
    <row r="203" spans="1:11" ht="12.75">
      <c r="A203" s="165" t="s">
        <v>561</v>
      </c>
      <c r="B203" s="165" t="s">
        <v>434</v>
      </c>
      <c r="C203" s="165" t="s">
        <v>1480</v>
      </c>
      <c r="D203" s="165" t="s">
        <v>443</v>
      </c>
      <c r="E203" s="165" t="s">
        <v>445</v>
      </c>
      <c r="F203" s="165" t="s">
        <v>1634</v>
      </c>
      <c r="G203" s="165" t="s">
        <v>147</v>
      </c>
      <c r="H203" s="165" t="s">
        <v>1833</v>
      </c>
      <c r="I203" s="166">
        <v>1800</v>
      </c>
      <c r="J203" s="241"/>
      <c r="K203" s="192">
        <f>SUM(I200:I213)</f>
        <v>13666</v>
      </c>
    </row>
    <row r="204" spans="1:11" ht="12.75">
      <c r="A204" s="167" t="s">
        <v>563</v>
      </c>
      <c r="B204" s="167" t="s">
        <v>434</v>
      </c>
      <c r="C204" s="167" t="s">
        <v>1479</v>
      </c>
      <c r="D204" s="167" t="s">
        <v>443</v>
      </c>
      <c r="E204" s="167" t="s">
        <v>447</v>
      </c>
      <c r="F204" s="167" t="s">
        <v>1637</v>
      </c>
      <c r="G204" s="167" t="s">
        <v>147</v>
      </c>
      <c r="H204" s="167" t="s">
        <v>1835</v>
      </c>
      <c r="I204" s="168">
        <v>0</v>
      </c>
      <c r="J204" s="241"/>
      <c r="K204" s="191"/>
    </row>
    <row r="205" spans="1:11" ht="12.75">
      <c r="A205" s="167" t="s">
        <v>1603</v>
      </c>
      <c r="B205" s="167" t="s">
        <v>434</v>
      </c>
      <c r="C205" s="167" t="s">
        <v>1481</v>
      </c>
      <c r="D205" s="167" t="s">
        <v>20</v>
      </c>
      <c r="E205" s="167" t="s">
        <v>448</v>
      </c>
      <c r="F205" s="167" t="s">
        <v>432</v>
      </c>
      <c r="G205" s="170" t="s">
        <v>147</v>
      </c>
      <c r="H205" s="167" t="s">
        <v>1835</v>
      </c>
      <c r="I205" s="168">
        <v>0</v>
      </c>
      <c r="J205" s="241"/>
      <c r="K205" s="191"/>
    </row>
    <row r="206" spans="1:11" ht="12.75">
      <c r="A206" s="95" t="s">
        <v>1604</v>
      </c>
      <c r="B206" s="2" t="s">
        <v>434</v>
      </c>
      <c r="C206" s="2" t="s">
        <v>1482</v>
      </c>
      <c r="D206" s="2" t="s">
        <v>450</v>
      </c>
      <c r="E206" s="2" t="s">
        <v>451</v>
      </c>
      <c r="F206" s="2" t="s">
        <v>452</v>
      </c>
      <c r="G206" s="2" t="s">
        <v>147</v>
      </c>
      <c r="H206" s="2" t="s">
        <v>1836</v>
      </c>
      <c r="I206" s="120">
        <v>0</v>
      </c>
      <c r="J206" s="241"/>
      <c r="K206" s="191"/>
    </row>
    <row r="207" spans="1:11" ht="12.75">
      <c r="A207" s="95" t="s">
        <v>568</v>
      </c>
      <c r="B207" s="2" t="s">
        <v>434</v>
      </c>
      <c r="C207" s="2" t="s">
        <v>1483</v>
      </c>
      <c r="D207" s="2" t="s">
        <v>454</v>
      </c>
      <c r="E207" s="2" t="s">
        <v>451</v>
      </c>
      <c r="F207" s="2" t="s">
        <v>455</v>
      </c>
      <c r="G207" s="2" t="s">
        <v>147</v>
      </c>
      <c r="H207" s="2" t="s">
        <v>1836</v>
      </c>
      <c r="I207" s="120">
        <v>0</v>
      </c>
      <c r="J207" s="241"/>
      <c r="K207" s="191"/>
    </row>
    <row r="208" spans="1:11" ht="12.75">
      <c r="A208" s="95" t="s">
        <v>1605</v>
      </c>
      <c r="B208" s="2" t="s">
        <v>434</v>
      </c>
      <c r="C208" s="2" t="s">
        <v>1484</v>
      </c>
      <c r="D208" s="2" t="s">
        <v>1069</v>
      </c>
      <c r="E208" s="2" t="s">
        <v>1145</v>
      </c>
      <c r="F208" s="2" t="s">
        <v>1388</v>
      </c>
      <c r="G208" s="2" t="s">
        <v>147</v>
      </c>
      <c r="H208" s="2" t="s">
        <v>1836</v>
      </c>
      <c r="I208" s="120">
        <v>0</v>
      </c>
      <c r="J208" s="241"/>
      <c r="K208" s="191"/>
    </row>
    <row r="209" spans="1:11" ht="12.75">
      <c r="A209" s="95" t="s">
        <v>573</v>
      </c>
      <c r="B209" s="2" t="s">
        <v>434</v>
      </c>
      <c r="C209" s="2" t="s">
        <v>1485</v>
      </c>
      <c r="D209" s="2" t="s">
        <v>1069</v>
      </c>
      <c r="E209" s="2" t="s">
        <v>1145</v>
      </c>
      <c r="F209" s="2" t="s">
        <v>1394</v>
      </c>
      <c r="G209" s="2" t="s">
        <v>147</v>
      </c>
      <c r="H209" s="2" t="s">
        <v>1836</v>
      </c>
      <c r="I209" s="120">
        <v>0</v>
      </c>
      <c r="J209" s="241"/>
      <c r="K209" s="193"/>
    </row>
    <row r="210" spans="1:11" ht="12.75">
      <c r="A210" s="95" t="s">
        <v>577</v>
      </c>
      <c r="B210" s="2" t="s">
        <v>434</v>
      </c>
      <c r="C210" s="2" t="s">
        <v>1486</v>
      </c>
      <c r="D210" s="2" t="s">
        <v>1069</v>
      </c>
      <c r="E210" s="2" t="s">
        <v>1145</v>
      </c>
      <c r="F210" s="2" t="s">
        <v>1396</v>
      </c>
      <c r="G210" s="2" t="s">
        <v>147</v>
      </c>
      <c r="H210" s="2" t="s">
        <v>1836</v>
      </c>
      <c r="I210" s="120">
        <v>0</v>
      </c>
      <c r="J210" s="241">
        <v>17358000</v>
      </c>
      <c r="K210" s="190"/>
    </row>
    <row r="211" spans="1:11" ht="12.75">
      <c r="A211" s="95" t="s">
        <v>583</v>
      </c>
      <c r="B211" s="2" t="s">
        <v>434</v>
      </c>
      <c r="C211" s="2" t="s">
        <v>1487</v>
      </c>
      <c r="D211" s="2" t="s">
        <v>1069</v>
      </c>
      <c r="E211" s="2" t="s">
        <v>1145</v>
      </c>
      <c r="F211" s="2" t="s">
        <v>1387</v>
      </c>
      <c r="G211" s="2" t="s">
        <v>147</v>
      </c>
      <c r="H211" s="2" t="s">
        <v>1836</v>
      </c>
      <c r="I211" s="120">
        <v>0</v>
      </c>
      <c r="J211" s="241"/>
      <c r="K211" s="191"/>
    </row>
    <row r="212" spans="1:11" ht="12.75">
      <c r="A212" s="95" t="s">
        <v>587</v>
      </c>
      <c r="B212" s="2" t="s">
        <v>434</v>
      </c>
      <c r="C212" s="2" t="s">
        <v>1488</v>
      </c>
      <c r="D212" s="2" t="s">
        <v>1069</v>
      </c>
      <c r="E212" s="2" t="s">
        <v>1145</v>
      </c>
      <c r="F212" s="2" t="s">
        <v>1091</v>
      </c>
      <c r="G212" s="2" t="s">
        <v>147</v>
      </c>
      <c r="H212" s="2" t="s">
        <v>1836</v>
      </c>
      <c r="I212" s="120">
        <v>0</v>
      </c>
      <c r="J212" s="241"/>
      <c r="K212" s="192">
        <f>SUM(I214:I219)</f>
        <v>17358</v>
      </c>
    </row>
    <row r="213" spans="1:11" ht="12.75">
      <c r="A213" s="95" t="s">
        <v>589</v>
      </c>
      <c r="B213" s="2" t="s">
        <v>434</v>
      </c>
      <c r="C213" s="2" t="s">
        <v>1489</v>
      </c>
      <c r="D213" s="2" t="s">
        <v>1069</v>
      </c>
      <c r="E213" s="2" t="s">
        <v>1145</v>
      </c>
      <c r="F213" s="2" t="s">
        <v>1395</v>
      </c>
      <c r="G213" s="2" t="s">
        <v>147</v>
      </c>
      <c r="H213" s="2" t="s">
        <v>1836</v>
      </c>
      <c r="I213" s="120">
        <v>0</v>
      </c>
      <c r="J213" s="241"/>
      <c r="K213" s="193"/>
    </row>
    <row r="214" spans="1:11" ht="12.75">
      <c r="A214" s="173" t="s">
        <v>593</v>
      </c>
      <c r="B214" s="173" t="s">
        <v>467</v>
      </c>
      <c r="C214" s="173" t="s">
        <v>1205</v>
      </c>
      <c r="D214" s="173" t="s">
        <v>468</v>
      </c>
      <c r="E214" s="173" t="s">
        <v>469</v>
      </c>
      <c r="F214" s="173" t="s">
        <v>470</v>
      </c>
      <c r="G214" s="173" t="s">
        <v>471</v>
      </c>
      <c r="H214" s="173" t="s">
        <v>1832</v>
      </c>
      <c r="I214" s="174">
        <v>15858</v>
      </c>
      <c r="J214" s="238">
        <v>111463000</v>
      </c>
      <c r="K214" s="190"/>
    </row>
    <row r="215" spans="1:11" ht="12.75">
      <c r="A215" s="167" t="s">
        <v>595</v>
      </c>
      <c r="B215" s="167" t="s">
        <v>467</v>
      </c>
      <c r="C215" s="167" t="s">
        <v>1206</v>
      </c>
      <c r="D215" s="167" t="s">
        <v>20</v>
      </c>
      <c r="E215" s="167" t="s">
        <v>474</v>
      </c>
      <c r="F215" s="167" t="s">
        <v>475</v>
      </c>
      <c r="G215" s="167" t="s">
        <v>147</v>
      </c>
      <c r="H215" s="167" t="s">
        <v>1835</v>
      </c>
      <c r="I215" s="168">
        <v>0</v>
      </c>
      <c r="J215" s="239"/>
      <c r="K215" s="193"/>
    </row>
    <row r="216" spans="1:11" ht="12.75">
      <c r="A216" s="167" t="s">
        <v>597</v>
      </c>
      <c r="B216" s="167" t="s">
        <v>467</v>
      </c>
      <c r="C216" s="167" t="s">
        <v>1207</v>
      </c>
      <c r="D216" s="167" t="s">
        <v>20</v>
      </c>
      <c r="E216" s="167" t="s">
        <v>477</v>
      </c>
      <c r="F216" s="167" t="s">
        <v>475</v>
      </c>
      <c r="G216" s="167" t="s">
        <v>35</v>
      </c>
      <c r="H216" s="167" t="s">
        <v>1835</v>
      </c>
      <c r="I216" s="168">
        <v>0</v>
      </c>
      <c r="J216" s="241">
        <v>48553000</v>
      </c>
      <c r="K216" s="190"/>
    </row>
    <row r="217" spans="1:11" ht="12.75">
      <c r="A217" s="216" t="s">
        <v>457</v>
      </c>
      <c r="B217" s="1" t="s">
        <v>458</v>
      </c>
      <c r="C217" s="3" t="s">
        <v>0</v>
      </c>
      <c r="D217" s="2" t="s">
        <v>461</v>
      </c>
      <c r="E217" s="2" t="s">
        <v>463</v>
      </c>
      <c r="F217" s="218" t="s">
        <v>465</v>
      </c>
      <c r="G217" s="219" t="s">
        <v>1</v>
      </c>
      <c r="H217" s="220" t="s">
        <v>1831</v>
      </c>
      <c r="I217" s="222" t="s">
        <v>1044</v>
      </c>
      <c r="J217" s="241"/>
      <c r="K217" s="191"/>
    </row>
    <row r="218" spans="1:11" ht="12.75">
      <c r="A218" s="217"/>
      <c r="B218" s="1" t="s">
        <v>459</v>
      </c>
      <c r="C218" s="3" t="s">
        <v>460</v>
      </c>
      <c r="D218" s="2" t="s">
        <v>462</v>
      </c>
      <c r="E218" s="2" t="s">
        <v>464</v>
      </c>
      <c r="F218" s="218"/>
      <c r="G218" s="218"/>
      <c r="H218" s="221"/>
      <c r="I218" s="223"/>
      <c r="J218" s="241"/>
      <c r="K218" s="192">
        <f>SUM(I222:I226)</f>
        <v>48553</v>
      </c>
    </row>
    <row r="219" spans="1:11" ht="12.75">
      <c r="A219" s="165" t="s">
        <v>599</v>
      </c>
      <c r="B219" s="165" t="s">
        <v>467</v>
      </c>
      <c r="C219" s="165" t="s">
        <v>1208</v>
      </c>
      <c r="D219" s="165" t="s">
        <v>28</v>
      </c>
      <c r="E219" s="165" t="s">
        <v>478</v>
      </c>
      <c r="F219" s="165" t="s">
        <v>479</v>
      </c>
      <c r="G219" s="165" t="s">
        <v>35</v>
      </c>
      <c r="H219" s="165" t="s">
        <v>1833</v>
      </c>
      <c r="I219" s="166">
        <v>1500</v>
      </c>
      <c r="J219" s="241"/>
      <c r="K219" s="191"/>
    </row>
    <row r="220" spans="1:11" ht="12.75">
      <c r="A220" s="163" t="s">
        <v>601</v>
      </c>
      <c r="B220" s="163" t="s">
        <v>481</v>
      </c>
      <c r="C220" s="163" t="s">
        <v>1425</v>
      </c>
      <c r="D220" s="163" t="s">
        <v>482</v>
      </c>
      <c r="E220" s="163" t="s">
        <v>483</v>
      </c>
      <c r="F220" s="163" t="s">
        <v>484</v>
      </c>
      <c r="G220" s="163" t="s">
        <v>147</v>
      </c>
      <c r="H220" s="163" t="s">
        <v>1834</v>
      </c>
      <c r="I220" s="164">
        <v>0</v>
      </c>
      <c r="J220" s="241"/>
      <c r="K220" s="193"/>
    </row>
    <row r="221" spans="1:11" ht="12.75">
      <c r="A221" s="163" t="s">
        <v>603</v>
      </c>
      <c r="B221" s="163" t="s">
        <v>147</v>
      </c>
      <c r="C221" s="163" t="s">
        <v>1426</v>
      </c>
      <c r="D221" s="163" t="s">
        <v>1349</v>
      </c>
      <c r="E221" s="163" t="s">
        <v>147</v>
      </c>
      <c r="F221" s="163"/>
      <c r="G221" s="163" t="s">
        <v>147</v>
      </c>
      <c r="H221" s="163" t="s">
        <v>1834</v>
      </c>
      <c r="I221" s="164">
        <v>111463</v>
      </c>
      <c r="J221" s="241">
        <v>13384000</v>
      </c>
      <c r="K221" s="190"/>
    </row>
    <row r="222" spans="1:11" ht="12.75">
      <c r="A222" s="173" t="s">
        <v>607</v>
      </c>
      <c r="B222" s="173" t="s">
        <v>486</v>
      </c>
      <c r="C222" s="173" t="s">
        <v>1209</v>
      </c>
      <c r="D222" s="173" t="s">
        <v>487</v>
      </c>
      <c r="E222" s="173" t="s">
        <v>488</v>
      </c>
      <c r="F222" s="173" t="s">
        <v>489</v>
      </c>
      <c r="G222" s="173" t="s">
        <v>490</v>
      </c>
      <c r="H222" s="173" t="s">
        <v>1832</v>
      </c>
      <c r="I222" s="174">
        <v>46999</v>
      </c>
      <c r="J222" s="241"/>
      <c r="K222" s="191"/>
    </row>
    <row r="223" spans="1:11" ht="12.75">
      <c r="A223" s="167" t="s">
        <v>1737</v>
      </c>
      <c r="B223" s="167" t="s">
        <v>486</v>
      </c>
      <c r="C223" s="167" t="s">
        <v>1210</v>
      </c>
      <c r="D223" s="167" t="s">
        <v>28</v>
      </c>
      <c r="E223" s="167" t="s">
        <v>494</v>
      </c>
      <c r="F223" s="167" t="s">
        <v>495</v>
      </c>
      <c r="G223" s="167" t="s">
        <v>496</v>
      </c>
      <c r="H223" s="167" t="s">
        <v>1835</v>
      </c>
      <c r="I223" s="168">
        <v>0</v>
      </c>
      <c r="J223" s="241"/>
      <c r="K223" s="191"/>
    </row>
    <row r="224" spans="1:11" ht="12.75">
      <c r="A224" s="167" t="s">
        <v>612</v>
      </c>
      <c r="B224" s="167" t="s">
        <v>486</v>
      </c>
      <c r="C224" s="167" t="s">
        <v>1211</v>
      </c>
      <c r="D224" s="167" t="s">
        <v>20</v>
      </c>
      <c r="E224" s="167" t="s">
        <v>500</v>
      </c>
      <c r="F224" s="167" t="s">
        <v>501</v>
      </c>
      <c r="G224" s="167" t="s">
        <v>498</v>
      </c>
      <c r="H224" s="167" t="s">
        <v>1835</v>
      </c>
      <c r="I224" s="168">
        <v>0</v>
      </c>
      <c r="J224" s="241"/>
      <c r="K224" s="191"/>
    </row>
    <row r="225" spans="1:11" ht="12.75">
      <c r="A225" s="95" t="s">
        <v>1606</v>
      </c>
      <c r="B225" s="2" t="s">
        <v>486</v>
      </c>
      <c r="C225" s="2" t="s">
        <v>1212</v>
      </c>
      <c r="D225" s="2" t="s">
        <v>504</v>
      </c>
      <c r="E225" s="2" t="s">
        <v>901</v>
      </c>
      <c r="F225" s="2" t="s">
        <v>320</v>
      </c>
      <c r="G225" s="2" t="s">
        <v>498</v>
      </c>
      <c r="H225" s="2" t="s">
        <v>1836</v>
      </c>
      <c r="I225" s="120">
        <v>0</v>
      </c>
      <c r="J225" s="241"/>
      <c r="K225" s="192">
        <f>SUM(I227:I232)</f>
        <v>13384</v>
      </c>
    </row>
    <row r="226" spans="1:11" ht="12.75">
      <c r="A226" s="163" t="s">
        <v>1607</v>
      </c>
      <c r="B226" s="163" t="s">
        <v>486</v>
      </c>
      <c r="C226" s="163" t="s">
        <v>1213</v>
      </c>
      <c r="D226" s="163" t="s">
        <v>20</v>
      </c>
      <c r="E226" s="163" t="s">
        <v>902</v>
      </c>
      <c r="F226" s="163" t="s">
        <v>383</v>
      </c>
      <c r="G226" s="163" t="s">
        <v>498</v>
      </c>
      <c r="H226" s="163" t="s">
        <v>1834</v>
      </c>
      <c r="I226" s="164">
        <v>1554</v>
      </c>
      <c r="J226" s="241"/>
      <c r="K226" s="191"/>
    </row>
    <row r="227" spans="1:11" ht="12.75">
      <c r="A227" s="173" t="s">
        <v>620</v>
      </c>
      <c r="B227" s="173" t="s">
        <v>505</v>
      </c>
      <c r="C227" s="173" t="s">
        <v>1214</v>
      </c>
      <c r="D227" s="173" t="s">
        <v>506</v>
      </c>
      <c r="E227" s="173" t="s">
        <v>508</v>
      </c>
      <c r="F227" s="173" t="s">
        <v>507</v>
      </c>
      <c r="G227" s="173" t="s">
        <v>147</v>
      </c>
      <c r="H227" s="173" t="s">
        <v>1832</v>
      </c>
      <c r="I227" s="174">
        <v>11184</v>
      </c>
      <c r="J227" s="241"/>
      <c r="K227" s="191"/>
    </row>
    <row r="228" spans="1:11" ht="12.75">
      <c r="A228" s="167" t="s">
        <v>623</v>
      </c>
      <c r="B228" s="167" t="s">
        <v>505</v>
      </c>
      <c r="C228" s="167" t="s">
        <v>1215</v>
      </c>
      <c r="D228" s="167" t="s">
        <v>20</v>
      </c>
      <c r="E228" s="167" t="s">
        <v>510</v>
      </c>
      <c r="F228" s="167" t="s">
        <v>511</v>
      </c>
      <c r="G228" s="167" t="s">
        <v>147</v>
      </c>
      <c r="H228" s="167" t="s">
        <v>1835</v>
      </c>
      <c r="I228" s="168">
        <v>0</v>
      </c>
      <c r="J228" s="241"/>
      <c r="K228" s="193"/>
    </row>
    <row r="229" spans="1:11" ht="12.75">
      <c r="A229" s="163" t="s">
        <v>626</v>
      </c>
      <c r="B229" s="163" t="s">
        <v>505</v>
      </c>
      <c r="C229" s="163" t="s">
        <v>1216</v>
      </c>
      <c r="D229" s="163" t="s">
        <v>20</v>
      </c>
      <c r="E229" s="163" t="s">
        <v>513</v>
      </c>
      <c r="F229" s="163" t="s">
        <v>383</v>
      </c>
      <c r="G229" s="163" t="s">
        <v>147</v>
      </c>
      <c r="H229" s="163" t="s">
        <v>1834</v>
      </c>
      <c r="I229" s="164">
        <v>1100</v>
      </c>
      <c r="J229" s="241">
        <v>98877000</v>
      </c>
      <c r="K229" s="190"/>
    </row>
    <row r="230" spans="1:11" ht="12.75">
      <c r="A230" s="163" t="s">
        <v>628</v>
      </c>
      <c r="B230" s="163" t="s">
        <v>505</v>
      </c>
      <c r="C230" s="163" t="s">
        <v>1217</v>
      </c>
      <c r="D230" s="163" t="s">
        <v>20</v>
      </c>
      <c r="E230" s="163" t="s">
        <v>515</v>
      </c>
      <c r="F230" s="163" t="s">
        <v>383</v>
      </c>
      <c r="G230" s="163" t="s">
        <v>147</v>
      </c>
      <c r="H230" s="163" t="s">
        <v>1834</v>
      </c>
      <c r="I230" s="164">
        <v>1100</v>
      </c>
      <c r="J230" s="241"/>
      <c r="K230" s="191"/>
    </row>
    <row r="231" spans="1:11" ht="12.75">
      <c r="A231" s="167" t="s">
        <v>630</v>
      </c>
      <c r="B231" s="167" t="s">
        <v>505</v>
      </c>
      <c r="C231" s="167" t="s">
        <v>1218</v>
      </c>
      <c r="D231" s="167" t="s">
        <v>20</v>
      </c>
      <c r="E231" s="167" t="s">
        <v>517</v>
      </c>
      <c r="F231" s="167" t="s">
        <v>432</v>
      </c>
      <c r="G231" s="167" t="s">
        <v>147</v>
      </c>
      <c r="H231" s="167" t="s">
        <v>1835</v>
      </c>
      <c r="I231" s="168">
        <v>0</v>
      </c>
      <c r="J231" s="241"/>
      <c r="K231" s="191"/>
    </row>
    <row r="232" spans="1:11" ht="12.75">
      <c r="A232" s="167" t="s">
        <v>634</v>
      </c>
      <c r="B232" s="167" t="s">
        <v>505</v>
      </c>
      <c r="C232" s="167" t="s">
        <v>1219</v>
      </c>
      <c r="D232" s="167" t="s">
        <v>20</v>
      </c>
      <c r="E232" s="167" t="s">
        <v>519</v>
      </c>
      <c r="F232" s="167" t="s">
        <v>432</v>
      </c>
      <c r="G232" s="167" t="s">
        <v>147</v>
      </c>
      <c r="H232" s="167" t="s">
        <v>1835</v>
      </c>
      <c r="I232" s="168">
        <v>0</v>
      </c>
      <c r="J232" s="241"/>
      <c r="K232" s="191"/>
    </row>
    <row r="233" spans="1:11" ht="12.75">
      <c r="A233" s="173" t="s">
        <v>638</v>
      </c>
      <c r="B233" s="173" t="s">
        <v>521</v>
      </c>
      <c r="C233" s="173" t="s">
        <v>1220</v>
      </c>
      <c r="D233" s="173" t="s">
        <v>522</v>
      </c>
      <c r="E233" s="173" t="s">
        <v>523</v>
      </c>
      <c r="F233" s="173" t="s">
        <v>524</v>
      </c>
      <c r="G233" s="173" t="s">
        <v>147</v>
      </c>
      <c r="H233" s="173" t="s">
        <v>1832</v>
      </c>
      <c r="I233" s="174">
        <v>36170</v>
      </c>
      <c r="J233" s="241"/>
      <c r="K233" s="191"/>
    </row>
    <row r="234" spans="1:11" ht="12.75">
      <c r="A234" s="167" t="s">
        <v>640</v>
      </c>
      <c r="B234" s="167" t="s">
        <v>521</v>
      </c>
      <c r="C234" s="167" t="s">
        <v>1221</v>
      </c>
      <c r="D234" s="167" t="s">
        <v>24</v>
      </c>
      <c r="E234" s="167" t="s">
        <v>526</v>
      </c>
      <c r="F234" s="167" t="s">
        <v>527</v>
      </c>
      <c r="G234" s="167" t="s">
        <v>147</v>
      </c>
      <c r="H234" s="167" t="s">
        <v>1835</v>
      </c>
      <c r="I234" s="168">
        <v>0</v>
      </c>
      <c r="J234" s="241"/>
      <c r="K234" s="191"/>
    </row>
    <row r="235" spans="1:11" ht="12.75">
      <c r="A235" s="167" t="s">
        <v>643</v>
      </c>
      <c r="B235" s="167" t="s">
        <v>521</v>
      </c>
      <c r="C235" s="167" t="s">
        <v>1490</v>
      </c>
      <c r="D235" s="167" t="s">
        <v>15</v>
      </c>
      <c r="E235" s="167" t="s">
        <v>529</v>
      </c>
      <c r="F235" s="167" t="s">
        <v>530</v>
      </c>
      <c r="G235" s="167" t="s">
        <v>147</v>
      </c>
      <c r="H235" s="167" t="s">
        <v>1835</v>
      </c>
      <c r="I235" s="168">
        <v>0</v>
      </c>
      <c r="J235" s="241"/>
      <c r="K235" s="191"/>
    </row>
    <row r="236" spans="1:11" ht="12.75">
      <c r="A236" s="167" t="s">
        <v>645</v>
      </c>
      <c r="B236" s="167" t="s">
        <v>521</v>
      </c>
      <c r="C236" s="167" t="s">
        <v>1491</v>
      </c>
      <c r="D236" s="167" t="s">
        <v>24</v>
      </c>
      <c r="E236" s="167" t="s">
        <v>532</v>
      </c>
      <c r="F236" s="167" t="s">
        <v>80</v>
      </c>
      <c r="G236" s="167" t="s">
        <v>147</v>
      </c>
      <c r="H236" s="167" t="s">
        <v>1835</v>
      </c>
      <c r="I236" s="168">
        <v>0</v>
      </c>
      <c r="J236" s="241"/>
      <c r="K236" s="191"/>
    </row>
    <row r="237" spans="1:11" ht="12.75">
      <c r="A237" s="167" t="s">
        <v>649</v>
      </c>
      <c r="B237" s="167" t="s">
        <v>521</v>
      </c>
      <c r="C237" s="167" t="s">
        <v>1492</v>
      </c>
      <c r="D237" s="167" t="s">
        <v>15</v>
      </c>
      <c r="E237" s="167" t="s">
        <v>536</v>
      </c>
      <c r="F237" s="167" t="s">
        <v>537</v>
      </c>
      <c r="G237" s="167" t="s">
        <v>147</v>
      </c>
      <c r="H237" s="167" t="s">
        <v>1835</v>
      </c>
      <c r="I237" s="168">
        <v>0</v>
      </c>
      <c r="J237" s="241"/>
      <c r="K237" s="191"/>
    </row>
    <row r="238" spans="1:11" ht="12.75">
      <c r="A238" s="167" t="s">
        <v>651</v>
      </c>
      <c r="B238" s="167" t="s">
        <v>521</v>
      </c>
      <c r="C238" s="167" t="s">
        <v>1493</v>
      </c>
      <c r="D238" s="167" t="s">
        <v>24</v>
      </c>
      <c r="E238" s="167" t="s">
        <v>539</v>
      </c>
      <c r="F238" s="167" t="s">
        <v>527</v>
      </c>
      <c r="G238" s="167" t="s">
        <v>147</v>
      </c>
      <c r="H238" s="167" t="s">
        <v>1835</v>
      </c>
      <c r="I238" s="168">
        <v>0</v>
      </c>
      <c r="J238" s="241"/>
      <c r="K238" s="191"/>
    </row>
    <row r="239" spans="1:11" ht="12.75">
      <c r="A239" s="167" t="s">
        <v>655</v>
      </c>
      <c r="B239" s="167" t="s">
        <v>521</v>
      </c>
      <c r="C239" s="167" t="s">
        <v>1494</v>
      </c>
      <c r="D239" s="167" t="s">
        <v>7</v>
      </c>
      <c r="E239" s="167" t="s">
        <v>541</v>
      </c>
      <c r="F239" s="167" t="s">
        <v>542</v>
      </c>
      <c r="G239" s="167" t="s">
        <v>147</v>
      </c>
      <c r="H239" s="167" t="s">
        <v>1835</v>
      </c>
      <c r="I239" s="168">
        <v>0</v>
      </c>
      <c r="J239" s="241"/>
      <c r="K239" s="191"/>
    </row>
    <row r="240" spans="1:11" ht="12.75">
      <c r="A240" s="173" t="s">
        <v>657</v>
      </c>
      <c r="B240" s="173" t="s">
        <v>521</v>
      </c>
      <c r="C240" s="173" t="s">
        <v>1495</v>
      </c>
      <c r="D240" s="173" t="s">
        <v>569</v>
      </c>
      <c r="E240" s="173" t="s">
        <v>570</v>
      </c>
      <c r="F240" s="173" t="s">
        <v>571</v>
      </c>
      <c r="G240" s="173" t="s">
        <v>147</v>
      </c>
      <c r="H240" s="173" t="s">
        <v>1832</v>
      </c>
      <c r="I240" s="174">
        <v>778</v>
      </c>
      <c r="J240" s="241"/>
      <c r="K240" s="191"/>
    </row>
    <row r="241" spans="1:11" ht="12.75">
      <c r="A241" s="163" t="s">
        <v>662</v>
      </c>
      <c r="B241" s="163" t="s">
        <v>521</v>
      </c>
      <c r="C241" s="163" t="s">
        <v>1496</v>
      </c>
      <c r="D241" s="163" t="s">
        <v>15</v>
      </c>
      <c r="E241" s="163" t="s">
        <v>578</v>
      </c>
      <c r="F241" s="163" t="s">
        <v>572</v>
      </c>
      <c r="G241" s="163" t="s">
        <v>147</v>
      </c>
      <c r="H241" s="163" t="s">
        <v>1834</v>
      </c>
      <c r="I241" s="164">
        <v>1700</v>
      </c>
      <c r="J241" s="241"/>
      <c r="K241" s="191"/>
    </row>
    <row r="242" spans="1:11" ht="12.75">
      <c r="A242" s="173" t="s">
        <v>664</v>
      </c>
      <c r="B242" s="173" t="s">
        <v>521</v>
      </c>
      <c r="C242" s="173" t="s">
        <v>1222</v>
      </c>
      <c r="D242" s="173" t="s">
        <v>544</v>
      </c>
      <c r="E242" s="173" t="s">
        <v>545</v>
      </c>
      <c r="F242" s="173" t="s">
        <v>546</v>
      </c>
      <c r="G242" s="173" t="s">
        <v>147</v>
      </c>
      <c r="H242" s="173" t="s">
        <v>1832</v>
      </c>
      <c r="I242" s="174">
        <v>4351</v>
      </c>
      <c r="J242" s="241"/>
      <c r="K242" s="191"/>
    </row>
    <row r="243" spans="1:11" ht="12.75">
      <c r="A243" s="167" t="s">
        <v>1608</v>
      </c>
      <c r="B243" s="167" t="s">
        <v>521</v>
      </c>
      <c r="C243" s="167" t="s">
        <v>1223</v>
      </c>
      <c r="D243" s="167" t="s">
        <v>443</v>
      </c>
      <c r="E243" s="167" t="s">
        <v>548</v>
      </c>
      <c r="F243" s="167" t="s">
        <v>527</v>
      </c>
      <c r="G243" s="167" t="s">
        <v>147</v>
      </c>
      <c r="H243" s="167" t="s">
        <v>1835</v>
      </c>
      <c r="I243" s="168">
        <v>0</v>
      </c>
      <c r="J243" s="241"/>
      <c r="K243" s="191"/>
    </row>
    <row r="244" spans="1:11" ht="12.75">
      <c r="A244" s="167" t="s">
        <v>1609</v>
      </c>
      <c r="B244" s="167" t="s">
        <v>521</v>
      </c>
      <c r="C244" s="167" t="s">
        <v>1224</v>
      </c>
      <c r="D244" s="167" t="s">
        <v>15</v>
      </c>
      <c r="E244" s="167" t="s">
        <v>529</v>
      </c>
      <c r="F244" s="167" t="s">
        <v>530</v>
      </c>
      <c r="G244" s="167" t="s">
        <v>147</v>
      </c>
      <c r="H244" s="167" t="s">
        <v>1835</v>
      </c>
      <c r="I244" s="168">
        <v>0</v>
      </c>
      <c r="J244" s="241"/>
      <c r="K244" s="191"/>
    </row>
    <row r="245" spans="1:11" ht="12.75">
      <c r="A245" s="173" t="s">
        <v>671</v>
      </c>
      <c r="B245" s="173" t="s">
        <v>521</v>
      </c>
      <c r="C245" s="173" t="s">
        <v>1225</v>
      </c>
      <c r="D245" s="173" t="s">
        <v>552</v>
      </c>
      <c r="E245" s="173" t="s">
        <v>553</v>
      </c>
      <c r="F245" s="173" t="s">
        <v>554</v>
      </c>
      <c r="G245" s="173" t="s">
        <v>147</v>
      </c>
      <c r="H245" s="173" t="s">
        <v>1832</v>
      </c>
      <c r="I245" s="174">
        <v>3536</v>
      </c>
      <c r="J245" s="241"/>
      <c r="K245" s="191"/>
    </row>
    <row r="246" spans="1:11" ht="12.75">
      <c r="A246" s="167" t="s">
        <v>674</v>
      </c>
      <c r="B246" s="167" t="s">
        <v>521</v>
      </c>
      <c r="C246" s="167" t="s">
        <v>1226</v>
      </c>
      <c r="D246" s="167" t="s">
        <v>15</v>
      </c>
      <c r="E246" s="167" t="s">
        <v>529</v>
      </c>
      <c r="F246" s="167" t="s">
        <v>530</v>
      </c>
      <c r="G246" s="167" t="s">
        <v>147</v>
      </c>
      <c r="H246" s="167" t="s">
        <v>1835</v>
      </c>
      <c r="I246" s="168">
        <v>0</v>
      </c>
      <c r="J246" s="241"/>
      <c r="K246" s="191"/>
    </row>
    <row r="247" spans="1:11" ht="12.75">
      <c r="A247" s="167" t="s">
        <v>1738</v>
      </c>
      <c r="B247" s="167" t="s">
        <v>521</v>
      </c>
      <c r="C247" s="167" t="s">
        <v>1227</v>
      </c>
      <c r="D247" s="167" t="s">
        <v>15</v>
      </c>
      <c r="E247" s="167" t="s">
        <v>557</v>
      </c>
      <c r="F247" s="167" t="s">
        <v>558</v>
      </c>
      <c r="G247" s="167" t="s">
        <v>147</v>
      </c>
      <c r="H247" s="167" t="s">
        <v>1835</v>
      </c>
      <c r="I247" s="168">
        <v>0</v>
      </c>
      <c r="J247" s="241"/>
      <c r="K247" s="191"/>
    </row>
    <row r="248" spans="1:11" ht="12.75">
      <c r="A248" s="167" t="s">
        <v>682</v>
      </c>
      <c r="B248" s="167" t="s">
        <v>521</v>
      </c>
      <c r="C248" s="167" t="s">
        <v>1228</v>
      </c>
      <c r="D248" s="167" t="s">
        <v>15</v>
      </c>
      <c r="E248" s="167" t="s">
        <v>560</v>
      </c>
      <c r="F248" s="167" t="s">
        <v>558</v>
      </c>
      <c r="G248" s="167" t="s">
        <v>147</v>
      </c>
      <c r="H248" s="167" t="s">
        <v>1835</v>
      </c>
      <c r="I248" s="168">
        <v>0</v>
      </c>
      <c r="J248" s="241"/>
      <c r="K248" s="191"/>
    </row>
    <row r="249" spans="1:11" ht="12.75">
      <c r="A249" s="167" t="s">
        <v>685</v>
      </c>
      <c r="B249" s="167" t="s">
        <v>521</v>
      </c>
      <c r="C249" s="167" t="s">
        <v>1229</v>
      </c>
      <c r="D249" s="167" t="s">
        <v>15</v>
      </c>
      <c r="E249" s="167" t="s">
        <v>562</v>
      </c>
      <c r="F249" s="167" t="s">
        <v>558</v>
      </c>
      <c r="G249" s="167" t="s">
        <v>147</v>
      </c>
      <c r="H249" s="167" t="s">
        <v>1835</v>
      </c>
      <c r="I249" s="168">
        <v>0</v>
      </c>
      <c r="J249" s="241"/>
      <c r="K249" s="191"/>
    </row>
    <row r="250" spans="1:11" ht="12.75">
      <c r="A250" s="173" t="s">
        <v>1739</v>
      </c>
      <c r="B250" s="173" t="s">
        <v>521</v>
      </c>
      <c r="C250" s="173" t="s">
        <v>1230</v>
      </c>
      <c r="D250" s="173" t="s">
        <v>564</v>
      </c>
      <c r="E250" s="173" t="s">
        <v>580</v>
      </c>
      <c r="F250" s="173" t="s">
        <v>565</v>
      </c>
      <c r="G250" s="173" t="s">
        <v>147</v>
      </c>
      <c r="H250" s="173" t="s">
        <v>1832</v>
      </c>
      <c r="I250" s="174">
        <v>3987</v>
      </c>
      <c r="J250" s="241"/>
      <c r="K250" s="191"/>
    </row>
    <row r="251" spans="1:11" ht="12.75">
      <c r="A251" s="173" t="s">
        <v>688</v>
      </c>
      <c r="B251" s="173" t="s">
        <v>521</v>
      </c>
      <c r="C251" s="173" t="s">
        <v>1231</v>
      </c>
      <c r="D251" s="173" t="s">
        <v>566</v>
      </c>
      <c r="E251" s="173" t="s">
        <v>581</v>
      </c>
      <c r="F251" s="173" t="s">
        <v>546</v>
      </c>
      <c r="G251" s="173" t="s">
        <v>147</v>
      </c>
      <c r="H251" s="173" t="s">
        <v>1832</v>
      </c>
      <c r="I251" s="174">
        <v>4251</v>
      </c>
      <c r="J251" s="241"/>
      <c r="K251" s="191"/>
    </row>
    <row r="252" spans="1:11" ht="12.75">
      <c r="A252" s="167" t="s">
        <v>691</v>
      </c>
      <c r="B252" s="167" t="s">
        <v>521</v>
      </c>
      <c r="C252" s="167" t="s">
        <v>1497</v>
      </c>
      <c r="D252" s="167" t="s">
        <v>24</v>
      </c>
      <c r="E252" s="167" t="s">
        <v>582</v>
      </c>
      <c r="F252" s="167" t="s">
        <v>567</v>
      </c>
      <c r="G252" s="167" t="s">
        <v>147</v>
      </c>
      <c r="H252" s="167" t="s">
        <v>1835</v>
      </c>
      <c r="I252" s="168">
        <v>0</v>
      </c>
      <c r="J252" s="241"/>
      <c r="K252" s="191"/>
    </row>
    <row r="253" spans="1:11" ht="12.75">
      <c r="A253" s="216" t="s">
        <v>457</v>
      </c>
      <c r="B253" s="1" t="s">
        <v>458</v>
      </c>
      <c r="C253" s="3" t="s">
        <v>0</v>
      </c>
      <c r="D253" s="2" t="s">
        <v>461</v>
      </c>
      <c r="E253" s="2" t="s">
        <v>463</v>
      </c>
      <c r="F253" s="218" t="s">
        <v>465</v>
      </c>
      <c r="G253" s="219" t="s">
        <v>1</v>
      </c>
      <c r="H253" s="220" t="s">
        <v>1831</v>
      </c>
      <c r="I253" s="222" t="s">
        <v>1044</v>
      </c>
      <c r="J253" s="241"/>
      <c r="K253" s="191"/>
    </row>
    <row r="254" spans="1:11" ht="12.75">
      <c r="A254" s="217"/>
      <c r="B254" s="1" t="s">
        <v>459</v>
      </c>
      <c r="C254" s="3" t="s">
        <v>460</v>
      </c>
      <c r="D254" s="2" t="s">
        <v>462</v>
      </c>
      <c r="E254" s="2" t="s">
        <v>464</v>
      </c>
      <c r="F254" s="218"/>
      <c r="G254" s="218"/>
      <c r="H254" s="221"/>
      <c r="I254" s="223"/>
      <c r="J254" s="241"/>
      <c r="K254" s="191"/>
    </row>
    <row r="255" spans="1:11" ht="12.75">
      <c r="A255" s="173" t="s">
        <v>692</v>
      </c>
      <c r="B255" s="173" t="s">
        <v>521</v>
      </c>
      <c r="C255" s="173" t="s">
        <v>1498</v>
      </c>
      <c r="D255" s="173" t="s">
        <v>574</v>
      </c>
      <c r="E255" s="173" t="s">
        <v>575</v>
      </c>
      <c r="F255" s="173" t="s">
        <v>576</v>
      </c>
      <c r="G255" s="173" t="s">
        <v>147</v>
      </c>
      <c r="H255" s="173" t="s">
        <v>1832</v>
      </c>
      <c r="I255" s="174">
        <v>744</v>
      </c>
      <c r="J255" s="241"/>
      <c r="K255" s="191"/>
    </row>
    <row r="256" spans="1:11" ht="12.75">
      <c r="A256" s="163" t="s">
        <v>693</v>
      </c>
      <c r="B256" s="163" t="s">
        <v>521</v>
      </c>
      <c r="C256" s="163" t="s">
        <v>1499</v>
      </c>
      <c r="D256" s="163" t="s">
        <v>15</v>
      </c>
      <c r="E256" s="163" t="s">
        <v>579</v>
      </c>
      <c r="F256" s="163" t="s">
        <v>572</v>
      </c>
      <c r="G256" s="163" t="s">
        <v>147</v>
      </c>
      <c r="H256" s="163" t="s">
        <v>1834</v>
      </c>
      <c r="I256" s="164">
        <v>1700</v>
      </c>
      <c r="J256" s="241"/>
      <c r="K256" s="191"/>
    </row>
    <row r="257" spans="1:11" ht="12.75">
      <c r="A257" s="173" t="s">
        <v>695</v>
      </c>
      <c r="B257" s="173" t="s">
        <v>521</v>
      </c>
      <c r="C257" s="173" t="s">
        <v>1500</v>
      </c>
      <c r="D257" s="173" t="s">
        <v>584</v>
      </c>
      <c r="E257" s="173" t="s">
        <v>585</v>
      </c>
      <c r="F257" s="173" t="s">
        <v>586</v>
      </c>
      <c r="G257" s="173" t="s">
        <v>147</v>
      </c>
      <c r="H257" s="173" t="s">
        <v>1832</v>
      </c>
      <c r="I257" s="174">
        <v>640</v>
      </c>
      <c r="J257" s="241"/>
      <c r="K257" s="192">
        <f>SUM(I233:I292)</f>
        <v>98877</v>
      </c>
    </row>
    <row r="258" spans="1:11" ht="12.75">
      <c r="A258" s="163" t="s">
        <v>699</v>
      </c>
      <c r="B258" s="163" t="s">
        <v>521</v>
      </c>
      <c r="C258" s="163" t="s">
        <v>1501</v>
      </c>
      <c r="D258" s="163" t="s">
        <v>15</v>
      </c>
      <c r="E258" s="163" t="s">
        <v>588</v>
      </c>
      <c r="F258" s="163" t="s">
        <v>572</v>
      </c>
      <c r="G258" s="163" t="s">
        <v>147</v>
      </c>
      <c r="H258" s="163" t="s">
        <v>1834</v>
      </c>
      <c r="I258" s="164">
        <v>1700</v>
      </c>
      <c r="J258" s="241"/>
      <c r="K258" s="191"/>
    </row>
    <row r="259" spans="1:11" ht="12.75">
      <c r="A259" s="173" t="s">
        <v>703</v>
      </c>
      <c r="B259" s="173" t="s">
        <v>521</v>
      </c>
      <c r="C259" s="173" t="s">
        <v>1502</v>
      </c>
      <c r="D259" s="173" t="s">
        <v>590</v>
      </c>
      <c r="E259" s="173" t="s">
        <v>591</v>
      </c>
      <c r="F259" s="173" t="s">
        <v>592</v>
      </c>
      <c r="G259" s="173" t="s">
        <v>147</v>
      </c>
      <c r="H259" s="173" t="s">
        <v>1832</v>
      </c>
      <c r="I259" s="174">
        <v>709</v>
      </c>
      <c r="J259" s="241"/>
      <c r="K259" s="191"/>
    </row>
    <row r="260" spans="1:11" ht="12.75">
      <c r="A260" s="163" t="s">
        <v>707</v>
      </c>
      <c r="B260" s="163" t="s">
        <v>521</v>
      </c>
      <c r="C260" s="163" t="s">
        <v>1503</v>
      </c>
      <c r="D260" s="163" t="s">
        <v>15</v>
      </c>
      <c r="E260" s="163" t="s">
        <v>594</v>
      </c>
      <c r="F260" s="163" t="s">
        <v>572</v>
      </c>
      <c r="G260" s="163" t="s">
        <v>147</v>
      </c>
      <c r="H260" s="163" t="s">
        <v>1834</v>
      </c>
      <c r="I260" s="164">
        <v>1700</v>
      </c>
      <c r="J260" s="241"/>
      <c r="K260" s="191"/>
    </row>
    <row r="261" spans="1:11" ht="12.75">
      <c r="A261" s="167" t="s">
        <v>709</v>
      </c>
      <c r="B261" s="167" t="s">
        <v>521</v>
      </c>
      <c r="C261" s="167" t="s">
        <v>1504</v>
      </c>
      <c r="D261" s="167" t="s">
        <v>15</v>
      </c>
      <c r="E261" s="167" t="s">
        <v>596</v>
      </c>
      <c r="F261" s="167" t="s">
        <v>530</v>
      </c>
      <c r="G261" s="167" t="s">
        <v>147</v>
      </c>
      <c r="H261" s="167" t="s">
        <v>1835</v>
      </c>
      <c r="I261" s="168">
        <v>0</v>
      </c>
      <c r="J261" s="241"/>
      <c r="K261" s="191"/>
    </row>
    <row r="262" spans="1:11" ht="12.75">
      <c r="A262" s="167" t="s">
        <v>713</v>
      </c>
      <c r="B262" s="167" t="s">
        <v>521</v>
      </c>
      <c r="C262" s="167" t="s">
        <v>1505</v>
      </c>
      <c r="D262" s="167" t="s">
        <v>15</v>
      </c>
      <c r="E262" s="167" t="s">
        <v>600</v>
      </c>
      <c r="F262" s="167" t="s">
        <v>530</v>
      </c>
      <c r="G262" s="167" t="s">
        <v>147</v>
      </c>
      <c r="H262" s="167" t="s">
        <v>1835</v>
      </c>
      <c r="I262" s="168">
        <v>0</v>
      </c>
      <c r="J262" s="241"/>
      <c r="K262" s="191"/>
    </row>
    <row r="263" spans="1:11" ht="12.75">
      <c r="A263" s="173" t="s">
        <v>717</v>
      </c>
      <c r="B263" s="173" t="s">
        <v>521</v>
      </c>
      <c r="C263" s="173" t="s">
        <v>1506</v>
      </c>
      <c r="D263" s="173" t="s">
        <v>604</v>
      </c>
      <c r="E263" s="173" t="s">
        <v>605</v>
      </c>
      <c r="F263" s="173" t="s">
        <v>606</v>
      </c>
      <c r="G263" s="173" t="s">
        <v>496</v>
      </c>
      <c r="H263" s="173" t="s">
        <v>1832</v>
      </c>
      <c r="I263" s="174">
        <v>992</v>
      </c>
      <c r="J263" s="241"/>
      <c r="K263" s="191"/>
    </row>
    <row r="264" spans="1:11" ht="12.75">
      <c r="A264" s="173" t="s">
        <v>719</v>
      </c>
      <c r="B264" s="173" t="s">
        <v>521</v>
      </c>
      <c r="C264" s="173" t="s">
        <v>1507</v>
      </c>
      <c r="D264" s="173" t="s">
        <v>608</v>
      </c>
      <c r="E264" s="173" t="s">
        <v>609</v>
      </c>
      <c r="F264" s="173" t="s">
        <v>610</v>
      </c>
      <c r="G264" s="173" t="s">
        <v>496</v>
      </c>
      <c r="H264" s="173" t="s">
        <v>1832</v>
      </c>
      <c r="I264" s="174">
        <v>7281</v>
      </c>
      <c r="J264" s="241"/>
      <c r="K264" s="191"/>
    </row>
    <row r="265" spans="1:11" ht="12.75">
      <c r="A265" s="163" t="s">
        <v>720</v>
      </c>
      <c r="B265" s="163" t="s">
        <v>521</v>
      </c>
      <c r="C265" s="163" t="s">
        <v>1508</v>
      </c>
      <c r="D265" s="163" t="s">
        <v>15</v>
      </c>
      <c r="E265" s="163" t="s">
        <v>611</v>
      </c>
      <c r="F265" s="163" t="s">
        <v>572</v>
      </c>
      <c r="G265" s="163" t="s">
        <v>496</v>
      </c>
      <c r="H265" s="163" t="s">
        <v>1834</v>
      </c>
      <c r="I265" s="164">
        <v>1700</v>
      </c>
      <c r="J265" s="241"/>
      <c r="K265" s="191"/>
    </row>
    <row r="266" spans="1:11" ht="12.75">
      <c r="A266" s="163" t="s">
        <v>1740</v>
      </c>
      <c r="B266" s="163" t="s">
        <v>521</v>
      </c>
      <c r="C266" s="163" t="s">
        <v>1509</v>
      </c>
      <c r="D266" s="163" t="s">
        <v>15</v>
      </c>
      <c r="E266" s="163" t="s">
        <v>614</v>
      </c>
      <c r="F266" s="163" t="s">
        <v>572</v>
      </c>
      <c r="G266" s="163" t="s">
        <v>496</v>
      </c>
      <c r="H266" s="163" t="s">
        <v>1834</v>
      </c>
      <c r="I266" s="164">
        <v>1700</v>
      </c>
      <c r="J266" s="241"/>
      <c r="K266" s="191"/>
    </row>
    <row r="267" spans="1:11" ht="12.75">
      <c r="A267" s="163" t="s">
        <v>727</v>
      </c>
      <c r="B267" s="163" t="s">
        <v>521</v>
      </c>
      <c r="C267" s="163" t="s">
        <v>1510</v>
      </c>
      <c r="D267" s="163" t="s">
        <v>15</v>
      </c>
      <c r="E267" s="163" t="s">
        <v>616</v>
      </c>
      <c r="F267" s="163" t="s">
        <v>572</v>
      </c>
      <c r="G267" s="163" t="s">
        <v>496</v>
      </c>
      <c r="H267" s="163" t="s">
        <v>1834</v>
      </c>
      <c r="I267" s="164">
        <v>1700</v>
      </c>
      <c r="J267" s="241"/>
      <c r="K267" s="191"/>
    </row>
    <row r="268" spans="1:11" ht="12.75">
      <c r="A268" s="173" t="s">
        <v>1741</v>
      </c>
      <c r="B268" s="173" t="s">
        <v>521</v>
      </c>
      <c r="C268" s="173" t="s">
        <v>1511</v>
      </c>
      <c r="D268" s="173" t="s">
        <v>617</v>
      </c>
      <c r="E268" s="173" t="s">
        <v>618</v>
      </c>
      <c r="F268" s="173" t="s">
        <v>619</v>
      </c>
      <c r="G268" s="173" t="s">
        <v>496</v>
      </c>
      <c r="H268" s="173" t="s">
        <v>1832</v>
      </c>
      <c r="I268" s="174">
        <v>981</v>
      </c>
      <c r="J268" s="241"/>
      <c r="K268" s="191"/>
    </row>
    <row r="269" spans="1:11" ht="12.75">
      <c r="A269" s="173" t="s">
        <v>732</v>
      </c>
      <c r="B269" s="173" t="s">
        <v>521</v>
      </c>
      <c r="C269" s="173" t="s">
        <v>1512</v>
      </c>
      <c r="D269" s="173" t="s">
        <v>621</v>
      </c>
      <c r="E269" s="173" t="s">
        <v>622</v>
      </c>
      <c r="F269" s="173" t="s">
        <v>606</v>
      </c>
      <c r="G269" s="173" t="s">
        <v>496</v>
      </c>
      <c r="H269" s="173" t="s">
        <v>1832</v>
      </c>
      <c r="I269" s="174">
        <v>992</v>
      </c>
      <c r="J269" s="241"/>
      <c r="K269" s="191"/>
    </row>
    <row r="270" spans="1:11" ht="12.75">
      <c r="A270" s="173" t="s">
        <v>736</v>
      </c>
      <c r="B270" s="173" t="s">
        <v>521</v>
      </c>
      <c r="C270" s="173" t="s">
        <v>1513</v>
      </c>
      <c r="D270" s="173" t="s">
        <v>624</v>
      </c>
      <c r="E270" s="173" t="s">
        <v>534</v>
      </c>
      <c r="F270" s="173" t="s">
        <v>625</v>
      </c>
      <c r="G270" s="173" t="s">
        <v>496</v>
      </c>
      <c r="H270" s="173" t="s">
        <v>1832</v>
      </c>
      <c r="I270" s="174">
        <v>1018</v>
      </c>
      <c r="J270" s="241"/>
      <c r="K270" s="191"/>
    </row>
    <row r="271" spans="1:11" ht="12.75">
      <c r="A271" s="163" t="s">
        <v>740</v>
      </c>
      <c r="B271" s="163" t="s">
        <v>521</v>
      </c>
      <c r="C271" s="163" t="s">
        <v>1514</v>
      </c>
      <c r="D271" s="163" t="s">
        <v>15</v>
      </c>
      <c r="E271" s="163" t="s">
        <v>627</v>
      </c>
      <c r="F271" s="163" t="s">
        <v>572</v>
      </c>
      <c r="G271" s="163" t="s">
        <v>496</v>
      </c>
      <c r="H271" s="163" t="s">
        <v>1834</v>
      </c>
      <c r="I271" s="164">
        <v>1700</v>
      </c>
      <c r="J271" s="241"/>
      <c r="K271" s="191"/>
    </row>
    <row r="272" spans="1:11" ht="12.75">
      <c r="A272" s="163" t="s">
        <v>744</v>
      </c>
      <c r="B272" s="163" t="s">
        <v>521</v>
      </c>
      <c r="C272" s="163" t="s">
        <v>1515</v>
      </c>
      <c r="D272" s="163" t="s">
        <v>15</v>
      </c>
      <c r="E272" s="163" t="s">
        <v>629</v>
      </c>
      <c r="F272" s="163" t="s">
        <v>383</v>
      </c>
      <c r="G272" s="163" t="s">
        <v>496</v>
      </c>
      <c r="H272" s="163" t="s">
        <v>1834</v>
      </c>
      <c r="I272" s="164">
        <v>1200</v>
      </c>
      <c r="J272" s="241"/>
      <c r="K272" s="191"/>
    </row>
    <row r="273" spans="1:11" ht="12.75">
      <c r="A273" s="173" t="s">
        <v>746</v>
      </c>
      <c r="B273" s="173" t="s">
        <v>521</v>
      </c>
      <c r="C273" s="173" t="s">
        <v>1516</v>
      </c>
      <c r="D273" s="173" t="s">
        <v>631</v>
      </c>
      <c r="E273" s="173" t="s">
        <v>632</v>
      </c>
      <c r="F273" s="173" t="s">
        <v>633</v>
      </c>
      <c r="G273" s="173" t="s">
        <v>496</v>
      </c>
      <c r="H273" s="173" t="s">
        <v>1832</v>
      </c>
      <c r="I273" s="174">
        <v>622</v>
      </c>
      <c r="J273" s="241"/>
      <c r="K273" s="191"/>
    </row>
    <row r="274" spans="1:11" ht="12.75">
      <c r="A274" s="173" t="s">
        <v>978</v>
      </c>
      <c r="B274" s="173" t="s">
        <v>521</v>
      </c>
      <c r="C274" s="173" t="s">
        <v>1517</v>
      </c>
      <c r="D274" s="173" t="s">
        <v>635</v>
      </c>
      <c r="E274" s="173" t="s">
        <v>636</v>
      </c>
      <c r="F274" s="173" t="s">
        <v>637</v>
      </c>
      <c r="G274" s="173" t="s">
        <v>496</v>
      </c>
      <c r="H274" s="173" t="s">
        <v>1832</v>
      </c>
      <c r="I274" s="174">
        <v>998</v>
      </c>
      <c r="J274" s="241"/>
      <c r="K274" s="191"/>
    </row>
    <row r="275" spans="1:11" ht="12.75">
      <c r="A275" s="163" t="s">
        <v>753</v>
      </c>
      <c r="B275" s="163" t="s">
        <v>521</v>
      </c>
      <c r="C275" s="163" t="s">
        <v>1518</v>
      </c>
      <c r="D275" s="163" t="s">
        <v>15</v>
      </c>
      <c r="E275" s="163" t="s">
        <v>639</v>
      </c>
      <c r="F275" s="163" t="s">
        <v>558</v>
      </c>
      <c r="G275" s="163" t="s">
        <v>496</v>
      </c>
      <c r="H275" s="163" t="s">
        <v>1834</v>
      </c>
      <c r="I275" s="164">
        <v>1300</v>
      </c>
      <c r="J275" s="241"/>
      <c r="K275" s="191"/>
    </row>
    <row r="276" spans="1:11" ht="12.75">
      <c r="A276" s="173" t="s">
        <v>756</v>
      </c>
      <c r="B276" s="173" t="s">
        <v>521</v>
      </c>
      <c r="C276" s="173" t="s">
        <v>1519</v>
      </c>
      <c r="D276" s="173" t="s">
        <v>641</v>
      </c>
      <c r="E276" s="173" t="s">
        <v>642</v>
      </c>
      <c r="F276" s="173" t="s">
        <v>426</v>
      </c>
      <c r="G276" s="173" t="s">
        <v>496</v>
      </c>
      <c r="H276" s="173" t="s">
        <v>1832</v>
      </c>
      <c r="I276" s="174">
        <v>996</v>
      </c>
      <c r="J276" s="241"/>
      <c r="K276" s="191"/>
    </row>
    <row r="277" spans="1:11" ht="12.75">
      <c r="A277" s="163" t="s">
        <v>758</v>
      </c>
      <c r="B277" s="163" t="s">
        <v>521</v>
      </c>
      <c r="C277" s="163" t="s">
        <v>1520</v>
      </c>
      <c r="D277" s="163" t="s">
        <v>15</v>
      </c>
      <c r="E277" s="163" t="s">
        <v>644</v>
      </c>
      <c r="F277" s="163" t="s">
        <v>558</v>
      </c>
      <c r="G277" s="163" t="s">
        <v>496</v>
      </c>
      <c r="H277" s="163" t="s">
        <v>1834</v>
      </c>
      <c r="I277" s="164">
        <v>1300</v>
      </c>
      <c r="J277" s="241"/>
      <c r="K277" s="191"/>
    </row>
    <row r="278" spans="1:11" ht="12.75">
      <c r="A278" s="173" t="s">
        <v>762</v>
      </c>
      <c r="B278" s="173" t="s">
        <v>521</v>
      </c>
      <c r="C278" s="173" t="s">
        <v>1521</v>
      </c>
      <c r="D278" s="173" t="s">
        <v>646</v>
      </c>
      <c r="E278" s="173" t="s">
        <v>647</v>
      </c>
      <c r="F278" s="173" t="s">
        <v>648</v>
      </c>
      <c r="G278" s="173" t="s">
        <v>496</v>
      </c>
      <c r="H278" s="173" t="s">
        <v>1832</v>
      </c>
      <c r="I278" s="174">
        <v>971</v>
      </c>
      <c r="J278" s="241"/>
      <c r="K278" s="191"/>
    </row>
    <row r="279" spans="1:11" ht="12.75">
      <c r="A279" s="163" t="s">
        <v>764</v>
      </c>
      <c r="B279" s="163" t="s">
        <v>521</v>
      </c>
      <c r="C279" s="163" t="s">
        <v>1522</v>
      </c>
      <c r="D279" s="163" t="s">
        <v>15</v>
      </c>
      <c r="E279" s="163" t="s">
        <v>650</v>
      </c>
      <c r="F279" s="163" t="s">
        <v>383</v>
      </c>
      <c r="G279" s="163" t="s">
        <v>496</v>
      </c>
      <c r="H279" s="163" t="s">
        <v>1834</v>
      </c>
      <c r="I279" s="164">
        <v>1200</v>
      </c>
      <c r="J279" s="241"/>
      <c r="K279" s="191"/>
    </row>
    <row r="280" spans="1:11" ht="12.75">
      <c r="A280" s="173" t="s">
        <v>767</v>
      </c>
      <c r="B280" s="173" t="s">
        <v>521</v>
      </c>
      <c r="C280" s="173" t="s">
        <v>1523</v>
      </c>
      <c r="D280" s="173" t="s">
        <v>652</v>
      </c>
      <c r="E280" s="173" t="s">
        <v>653</v>
      </c>
      <c r="F280" s="173" t="s">
        <v>654</v>
      </c>
      <c r="G280" s="173" t="s">
        <v>496</v>
      </c>
      <c r="H280" s="173" t="s">
        <v>1832</v>
      </c>
      <c r="I280" s="174">
        <v>977</v>
      </c>
      <c r="J280" s="241"/>
      <c r="K280" s="191"/>
    </row>
    <row r="281" spans="1:11" ht="12.75">
      <c r="A281" s="163" t="s">
        <v>770</v>
      </c>
      <c r="B281" s="163" t="s">
        <v>521</v>
      </c>
      <c r="C281" s="163" t="s">
        <v>1524</v>
      </c>
      <c r="D281" s="163" t="s">
        <v>15</v>
      </c>
      <c r="E281" s="163" t="s">
        <v>656</v>
      </c>
      <c r="F281" s="163" t="s">
        <v>383</v>
      </c>
      <c r="G281" s="163" t="s">
        <v>496</v>
      </c>
      <c r="H281" s="163" t="s">
        <v>1834</v>
      </c>
      <c r="I281" s="164">
        <v>1200</v>
      </c>
      <c r="J281" s="241"/>
      <c r="K281" s="191"/>
    </row>
    <row r="282" spans="1:11" ht="12.75">
      <c r="A282" s="173" t="s">
        <v>772</v>
      </c>
      <c r="B282" s="173" t="s">
        <v>521</v>
      </c>
      <c r="C282" s="173" t="s">
        <v>1525</v>
      </c>
      <c r="D282" s="173" t="s">
        <v>659</v>
      </c>
      <c r="E282" s="173" t="s">
        <v>660</v>
      </c>
      <c r="F282" s="173" t="s">
        <v>661</v>
      </c>
      <c r="G282" s="173" t="s">
        <v>496</v>
      </c>
      <c r="H282" s="173" t="s">
        <v>1832</v>
      </c>
      <c r="I282" s="174">
        <v>983</v>
      </c>
      <c r="J282" s="241"/>
      <c r="K282" s="191"/>
    </row>
    <row r="283" spans="1:11" ht="12.75">
      <c r="A283" s="163" t="s">
        <v>776</v>
      </c>
      <c r="B283" s="163" t="s">
        <v>521</v>
      </c>
      <c r="C283" s="163" t="s">
        <v>1526</v>
      </c>
      <c r="D283" s="163" t="s">
        <v>15</v>
      </c>
      <c r="E283" s="163" t="s">
        <v>663</v>
      </c>
      <c r="F283" s="163" t="s">
        <v>383</v>
      </c>
      <c r="G283" s="163" t="s">
        <v>496</v>
      </c>
      <c r="H283" s="163" t="s">
        <v>1834</v>
      </c>
      <c r="I283" s="164">
        <v>1200</v>
      </c>
      <c r="J283" s="241"/>
      <c r="K283" s="191"/>
    </row>
    <row r="284" spans="1:11" ht="12.75">
      <c r="A284" s="173" t="s">
        <v>779</v>
      </c>
      <c r="B284" s="173" t="s">
        <v>521</v>
      </c>
      <c r="C284" s="173" t="s">
        <v>1527</v>
      </c>
      <c r="D284" s="173" t="s">
        <v>667</v>
      </c>
      <c r="E284" s="173" t="s">
        <v>665</v>
      </c>
      <c r="F284" s="173" t="s">
        <v>426</v>
      </c>
      <c r="G284" s="173" t="s">
        <v>496</v>
      </c>
      <c r="H284" s="173" t="s">
        <v>1832</v>
      </c>
      <c r="I284" s="174">
        <v>996</v>
      </c>
      <c r="J284" s="241"/>
      <c r="K284" s="191"/>
    </row>
    <row r="285" spans="1:11" ht="12.75">
      <c r="A285" s="163" t="s">
        <v>781</v>
      </c>
      <c r="B285" s="163" t="s">
        <v>521</v>
      </c>
      <c r="C285" s="163" t="s">
        <v>1528</v>
      </c>
      <c r="D285" s="163" t="s">
        <v>15</v>
      </c>
      <c r="E285" s="163" t="s">
        <v>666</v>
      </c>
      <c r="F285" s="163" t="s">
        <v>383</v>
      </c>
      <c r="G285" s="163" t="s">
        <v>496</v>
      </c>
      <c r="H285" s="163" t="s">
        <v>1834</v>
      </c>
      <c r="I285" s="164">
        <v>1200</v>
      </c>
      <c r="J285" s="241"/>
      <c r="K285" s="191"/>
    </row>
    <row r="286" spans="1:11" ht="12.75">
      <c r="A286" s="173" t="s">
        <v>785</v>
      </c>
      <c r="B286" s="173" t="s">
        <v>521</v>
      </c>
      <c r="C286" s="173" t="s">
        <v>1529</v>
      </c>
      <c r="D286" s="173" t="s">
        <v>668</v>
      </c>
      <c r="E286" s="173" t="s">
        <v>669</v>
      </c>
      <c r="F286" s="173" t="s">
        <v>670</v>
      </c>
      <c r="G286" s="173" t="s">
        <v>496</v>
      </c>
      <c r="H286" s="173" t="s">
        <v>1832</v>
      </c>
      <c r="I286" s="174">
        <v>925</v>
      </c>
      <c r="J286" s="241"/>
      <c r="K286" s="193"/>
    </row>
    <row r="287" spans="1:11" ht="12.75">
      <c r="A287" s="163" t="s">
        <v>1610</v>
      </c>
      <c r="B287" s="163" t="s">
        <v>521</v>
      </c>
      <c r="C287" s="163" t="s">
        <v>1530</v>
      </c>
      <c r="D287" s="163" t="s">
        <v>15</v>
      </c>
      <c r="E287" s="163" t="s">
        <v>673</v>
      </c>
      <c r="F287" s="163" t="s">
        <v>383</v>
      </c>
      <c r="G287" s="163" t="s">
        <v>496</v>
      </c>
      <c r="H287" s="163" t="s">
        <v>1834</v>
      </c>
      <c r="I287" s="164">
        <v>1200</v>
      </c>
      <c r="J287" s="238">
        <v>76318000</v>
      </c>
      <c r="K287" s="190"/>
    </row>
    <row r="288" spans="1:11" ht="12.75">
      <c r="A288" s="173" t="s">
        <v>790</v>
      </c>
      <c r="B288" s="173" t="s">
        <v>521</v>
      </c>
      <c r="C288" s="173" t="s">
        <v>1531</v>
      </c>
      <c r="D288" s="173" t="s">
        <v>675</v>
      </c>
      <c r="E288" s="173" t="s">
        <v>676</v>
      </c>
      <c r="F288" s="173" t="s">
        <v>677</v>
      </c>
      <c r="G288" s="173" t="s">
        <v>496</v>
      </c>
      <c r="H288" s="173" t="s">
        <v>1832</v>
      </c>
      <c r="I288" s="174">
        <v>979</v>
      </c>
      <c r="J288" s="246"/>
      <c r="K288" s="191"/>
    </row>
    <row r="289" spans="1:11" ht="12.75">
      <c r="A289" s="216" t="s">
        <v>457</v>
      </c>
      <c r="B289" s="1" t="s">
        <v>458</v>
      </c>
      <c r="C289" s="3" t="s">
        <v>0</v>
      </c>
      <c r="D289" s="2" t="s">
        <v>461</v>
      </c>
      <c r="E289" s="2" t="s">
        <v>463</v>
      </c>
      <c r="F289" s="218" t="s">
        <v>465</v>
      </c>
      <c r="G289" s="219" t="s">
        <v>1</v>
      </c>
      <c r="H289" s="220" t="s">
        <v>1831</v>
      </c>
      <c r="I289" s="222" t="s">
        <v>1044</v>
      </c>
      <c r="J289" s="246"/>
      <c r="K289" s="191"/>
    </row>
    <row r="290" spans="1:11" ht="12.75">
      <c r="A290" s="217"/>
      <c r="B290" s="1" t="s">
        <v>459</v>
      </c>
      <c r="C290" s="3" t="s">
        <v>460</v>
      </c>
      <c r="D290" s="2" t="s">
        <v>462</v>
      </c>
      <c r="E290" s="2" t="s">
        <v>464</v>
      </c>
      <c r="F290" s="218"/>
      <c r="G290" s="218"/>
      <c r="H290" s="221"/>
      <c r="I290" s="223"/>
      <c r="J290" s="246"/>
      <c r="K290" s="191"/>
    </row>
    <row r="291" spans="1:11" ht="12.75">
      <c r="A291" s="173" t="s">
        <v>795</v>
      </c>
      <c r="B291" s="173" t="s">
        <v>521</v>
      </c>
      <c r="C291" s="173" t="s">
        <v>1532</v>
      </c>
      <c r="D291" s="173" t="s">
        <v>1069</v>
      </c>
      <c r="E291" s="173" t="s">
        <v>1232</v>
      </c>
      <c r="F291" s="173" t="s">
        <v>1072</v>
      </c>
      <c r="G291" s="173" t="s">
        <v>496</v>
      </c>
      <c r="H291" s="173" t="s">
        <v>1832</v>
      </c>
      <c r="I291" s="174">
        <v>300</v>
      </c>
      <c r="J291" s="246"/>
      <c r="K291" s="191"/>
    </row>
    <row r="292" spans="1:11" ht="12.75">
      <c r="A292" s="173" t="s">
        <v>1611</v>
      </c>
      <c r="B292" s="173" t="s">
        <v>521</v>
      </c>
      <c r="C292" s="173" t="s">
        <v>1533</v>
      </c>
      <c r="D292" s="173" t="s">
        <v>1069</v>
      </c>
      <c r="E292" s="173" t="s">
        <v>1393</v>
      </c>
      <c r="F292" s="173" t="s">
        <v>1072</v>
      </c>
      <c r="G292" s="173" t="s">
        <v>147</v>
      </c>
      <c r="H292" s="173" t="s">
        <v>1832</v>
      </c>
      <c r="I292" s="174">
        <v>300</v>
      </c>
      <c r="J292" s="246"/>
      <c r="K292" s="191"/>
    </row>
    <row r="293" spans="1:11" ht="12.75">
      <c r="A293" s="175" t="s">
        <v>801</v>
      </c>
      <c r="B293" s="175" t="s">
        <v>678</v>
      </c>
      <c r="C293" s="175" t="s">
        <v>1235</v>
      </c>
      <c r="D293" s="175" t="s">
        <v>679</v>
      </c>
      <c r="E293" s="175" t="s">
        <v>680</v>
      </c>
      <c r="F293" s="175" t="s">
        <v>681</v>
      </c>
      <c r="G293" s="175" t="s">
        <v>496</v>
      </c>
      <c r="H293" s="175" t="s">
        <v>1832</v>
      </c>
      <c r="I293" s="176">
        <v>23399</v>
      </c>
      <c r="J293" s="246"/>
      <c r="K293" s="191"/>
    </row>
    <row r="294" spans="1:11" ht="12.75">
      <c r="A294" s="167" t="s">
        <v>803</v>
      </c>
      <c r="B294" s="167" t="s">
        <v>678</v>
      </c>
      <c r="C294" s="167" t="s">
        <v>1236</v>
      </c>
      <c r="D294" s="167" t="s">
        <v>24</v>
      </c>
      <c r="E294" s="167" t="s">
        <v>683</v>
      </c>
      <c r="F294" s="167" t="s">
        <v>684</v>
      </c>
      <c r="G294" s="167" t="s">
        <v>496</v>
      </c>
      <c r="H294" s="167" t="s">
        <v>1835</v>
      </c>
      <c r="I294" s="168">
        <v>0</v>
      </c>
      <c r="J294" s="246"/>
      <c r="K294" s="191"/>
    </row>
    <row r="295" spans="1:11" ht="12.75">
      <c r="A295" s="167" t="s">
        <v>808</v>
      </c>
      <c r="B295" s="167" t="s">
        <v>678</v>
      </c>
      <c r="C295" s="167" t="s">
        <v>1237</v>
      </c>
      <c r="D295" s="167" t="s">
        <v>24</v>
      </c>
      <c r="E295" s="167" t="s">
        <v>686</v>
      </c>
      <c r="F295" s="167" t="s">
        <v>687</v>
      </c>
      <c r="G295" s="167" t="s">
        <v>496</v>
      </c>
      <c r="H295" s="167" t="s">
        <v>1835</v>
      </c>
      <c r="I295" s="168">
        <v>0</v>
      </c>
      <c r="J295" s="246"/>
      <c r="K295" s="191"/>
    </row>
    <row r="296" spans="1:11" ht="12.75">
      <c r="A296" s="167" t="s">
        <v>809</v>
      </c>
      <c r="B296" s="167" t="s">
        <v>678</v>
      </c>
      <c r="C296" s="167" t="s">
        <v>1553</v>
      </c>
      <c r="D296" s="167" t="s">
        <v>24</v>
      </c>
      <c r="E296" s="167" t="s">
        <v>689</v>
      </c>
      <c r="F296" s="167" t="s">
        <v>684</v>
      </c>
      <c r="G296" s="167" t="s">
        <v>496</v>
      </c>
      <c r="H296" s="167" t="s">
        <v>1835</v>
      </c>
      <c r="I296" s="168">
        <v>0</v>
      </c>
      <c r="J296" s="246"/>
      <c r="K296" s="191"/>
    </row>
    <row r="297" spans="1:11" ht="12.75">
      <c r="A297" s="163" t="s">
        <v>813</v>
      </c>
      <c r="B297" s="163" t="s">
        <v>678</v>
      </c>
      <c r="C297" s="163" t="s">
        <v>1554</v>
      </c>
      <c r="D297" s="163" t="s">
        <v>20</v>
      </c>
      <c r="E297" s="163" t="s">
        <v>690</v>
      </c>
      <c r="F297" s="163" t="s">
        <v>687</v>
      </c>
      <c r="G297" s="163" t="s">
        <v>496</v>
      </c>
      <c r="H297" s="163" t="s">
        <v>1834</v>
      </c>
      <c r="I297" s="164">
        <v>1230</v>
      </c>
      <c r="J297" s="246"/>
      <c r="K297" s="191"/>
    </row>
    <row r="298" spans="1:11" ht="12.75">
      <c r="A298" s="167" t="s">
        <v>815</v>
      </c>
      <c r="B298" s="167" t="s">
        <v>678</v>
      </c>
      <c r="C298" s="167" t="s">
        <v>1555</v>
      </c>
      <c r="D298" s="167" t="s">
        <v>443</v>
      </c>
      <c r="E298" s="167" t="s">
        <v>694</v>
      </c>
      <c r="F298" s="167" t="s">
        <v>684</v>
      </c>
      <c r="G298" s="167" t="s">
        <v>496</v>
      </c>
      <c r="H298" s="167" t="s">
        <v>1835</v>
      </c>
      <c r="I298" s="168">
        <v>0</v>
      </c>
      <c r="J298" s="246"/>
      <c r="K298" s="191"/>
    </row>
    <row r="299" spans="1:11" ht="12.75">
      <c r="A299" s="173" t="s">
        <v>819</v>
      </c>
      <c r="B299" s="173" t="s">
        <v>678</v>
      </c>
      <c r="C299" s="173" t="s">
        <v>1556</v>
      </c>
      <c r="D299" s="173" t="s">
        <v>696</v>
      </c>
      <c r="E299" s="173" t="s">
        <v>697</v>
      </c>
      <c r="F299" s="173" t="s">
        <v>698</v>
      </c>
      <c r="G299" s="173" t="s">
        <v>496</v>
      </c>
      <c r="H299" s="173" t="s">
        <v>1832</v>
      </c>
      <c r="I299" s="174">
        <v>1758</v>
      </c>
      <c r="J299" s="246"/>
      <c r="K299" s="191"/>
    </row>
    <row r="300" spans="1:11" ht="12.75">
      <c r="A300" s="173" t="s">
        <v>822</v>
      </c>
      <c r="B300" s="173" t="s">
        <v>678</v>
      </c>
      <c r="C300" s="173" t="s">
        <v>1557</v>
      </c>
      <c r="D300" s="173" t="s">
        <v>700</v>
      </c>
      <c r="E300" s="173" t="s">
        <v>701</v>
      </c>
      <c r="F300" s="173" t="s">
        <v>702</v>
      </c>
      <c r="G300" s="173" t="s">
        <v>496</v>
      </c>
      <c r="H300" s="173" t="s">
        <v>1832</v>
      </c>
      <c r="I300" s="174">
        <v>1774</v>
      </c>
      <c r="J300" s="246"/>
      <c r="K300" s="191"/>
    </row>
    <row r="301" spans="1:11" ht="12.75">
      <c r="A301" s="173" t="s">
        <v>826</v>
      </c>
      <c r="B301" s="173" t="s">
        <v>678</v>
      </c>
      <c r="C301" s="173" t="s">
        <v>1558</v>
      </c>
      <c r="D301" s="173" t="s">
        <v>704</v>
      </c>
      <c r="E301" s="173" t="s">
        <v>705</v>
      </c>
      <c r="F301" s="173" t="s">
        <v>706</v>
      </c>
      <c r="G301" s="173" t="s">
        <v>496</v>
      </c>
      <c r="H301" s="173" t="s">
        <v>1832</v>
      </c>
      <c r="I301" s="174">
        <v>1707</v>
      </c>
      <c r="J301" s="246"/>
      <c r="K301" s="191"/>
    </row>
    <row r="302" spans="1:11" ht="12.75">
      <c r="A302" s="163" t="s">
        <v>829</v>
      </c>
      <c r="B302" s="163" t="s">
        <v>678</v>
      </c>
      <c r="C302" s="163" t="s">
        <v>1559</v>
      </c>
      <c r="D302" s="163" t="s">
        <v>20</v>
      </c>
      <c r="E302" s="163" t="s">
        <v>708</v>
      </c>
      <c r="F302" s="163" t="s">
        <v>572</v>
      </c>
      <c r="G302" s="163" t="s">
        <v>498</v>
      </c>
      <c r="H302" s="163" t="s">
        <v>1834</v>
      </c>
      <c r="I302" s="164">
        <v>1197</v>
      </c>
      <c r="J302" s="246"/>
      <c r="K302" s="191"/>
    </row>
    <row r="303" spans="1:11" ht="12.75">
      <c r="A303" s="173" t="s">
        <v>832</v>
      </c>
      <c r="B303" s="173" t="s">
        <v>678</v>
      </c>
      <c r="C303" s="173" t="s">
        <v>1560</v>
      </c>
      <c r="D303" s="173" t="s">
        <v>710</v>
      </c>
      <c r="E303" s="173" t="s">
        <v>711</v>
      </c>
      <c r="F303" s="173" t="s">
        <v>712</v>
      </c>
      <c r="G303" s="173" t="s">
        <v>496</v>
      </c>
      <c r="H303" s="173" t="s">
        <v>1832</v>
      </c>
      <c r="I303" s="174">
        <v>1778</v>
      </c>
      <c r="J303" s="246"/>
      <c r="K303" s="191"/>
    </row>
    <row r="304" spans="1:11" ht="12.75">
      <c r="A304" s="173" t="s">
        <v>834</v>
      </c>
      <c r="B304" s="173" t="s">
        <v>678</v>
      </c>
      <c r="C304" s="173" t="s">
        <v>1561</v>
      </c>
      <c r="D304" s="173" t="s">
        <v>714</v>
      </c>
      <c r="E304" s="173" t="s">
        <v>715</v>
      </c>
      <c r="F304" s="173" t="s">
        <v>716</v>
      </c>
      <c r="G304" s="173" t="s">
        <v>496</v>
      </c>
      <c r="H304" s="173" t="s">
        <v>1832</v>
      </c>
      <c r="I304" s="174">
        <v>1971</v>
      </c>
      <c r="J304" s="246"/>
      <c r="K304" s="191"/>
    </row>
    <row r="305" spans="1:11" ht="12.75">
      <c r="A305" s="167" t="s">
        <v>835</v>
      </c>
      <c r="B305" s="167" t="s">
        <v>678</v>
      </c>
      <c r="C305" s="167" t="s">
        <v>1562</v>
      </c>
      <c r="D305" s="167" t="s">
        <v>20</v>
      </c>
      <c r="E305" s="167" t="s">
        <v>718</v>
      </c>
      <c r="F305" s="167" t="s">
        <v>530</v>
      </c>
      <c r="G305" s="167" t="s">
        <v>496</v>
      </c>
      <c r="H305" s="167" t="s">
        <v>1835</v>
      </c>
      <c r="I305" s="168">
        <v>0</v>
      </c>
      <c r="J305" s="246"/>
      <c r="K305" s="191"/>
    </row>
    <row r="306" spans="1:11" ht="12.75">
      <c r="A306" s="173" t="s">
        <v>838</v>
      </c>
      <c r="B306" s="173" t="s">
        <v>678</v>
      </c>
      <c r="C306" s="173" t="s">
        <v>1563</v>
      </c>
      <c r="D306" s="173" t="s">
        <v>721</v>
      </c>
      <c r="E306" s="173" t="s">
        <v>722</v>
      </c>
      <c r="F306" s="173" t="s">
        <v>723</v>
      </c>
      <c r="G306" s="173" t="s">
        <v>496</v>
      </c>
      <c r="H306" s="173" t="s">
        <v>1832</v>
      </c>
      <c r="I306" s="174">
        <v>1817</v>
      </c>
      <c r="J306" s="246"/>
      <c r="K306" s="191"/>
    </row>
    <row r="307" spans="1:11" ht="12.75">
      <c r="A307" s="173" t="s">
        <v>840</v>
      </c>
      <c r="B307" s="173" t="s">
        <v>678</v>
      </c>
      <c r="C307" s="173" t="s">
        <v>1564</v>
      </c>
      <c r="D307" s="173" t="s">
        <v>724</v>
      </c>
      <c r="E307" s="173" t="s">
        <v>725</v>
      </c>
      <c r="F307" s="173" t="s">
        <v>726</v>
      </c>
      <c r="G307" s="173" t="s">
        <v>496</v>
      </c>
      <c r="H307" s="173" t="s">
        <v>1832</v>
      </c>
      <c r="I307" s="174">
        <v>1819</v>
      </c>
      <c r="J307" s="246"/>
      <c r="K307" s="191"/>
    </row>
    <row r="308" spans="1:11" ht="12.75">
      <c r="A308" s="173" t="s">
        <v>842</v>
      </c>
      <c r="B308" s="173" t="s">
        <v>678</v>
      </c>
      <c r="C308" s="173" t="s">
        <v>1565</v>
      </c>
      <c r="D308" s="173" t="s">
        <v>728</v>
      </c>
      <c r="E308" s="173" t="s">
        <v>729</v>
      </c>
      <c r="F308" s="173" t="s">
        <v>730</v>
      </c>
      <c r="G308" s="173" t="s">
        <v>731</v>
      </c>
      <c r="H308" s="173" t="s">
        <v>1832</v>
      </c>
      <c r="I308" s="174">
        <v>1817</v>
      </c>
      <c r="J308" s="246"/>
      <c r="K308" s="191"/>
    </row>
    <row r="309" spans="1:11" ht="12.75">
      <c r="A309" s="173" t="s">
        <v>843</v>
      </c>
      <c r="B309" s="173" t="s">
        <v>678</v>
      </c>
      <c r="C309" s="173" t="s">
        <v>1566</v>
      </c>
      <c r="D309" s="173" t="s">
        <v>733</v>
      </c>
      <c r="E309" s="173" t="s">
        <v>734</v>
      </c>
      <c r="F309" s="173" t="s">
        <v>735</v>
      </c>
      <c r="G309" s="173" t="s">
        <v>731</v>
      </c>
      <c r="H309" s="173" t="s">
        <v>1832</v>
      </c>
      <c r="I309" s="174">
        <v>1817</v>
      </c>
      <c r="J309" s="246"/>
      <c r="K309" s="191"/>
    </row>
    <row r="310" spans="1:11" ht="12.75">
      <c r="A310" s="173" t="s">
        <v>844</v>
      </c>
      <c r="B310" s="173" t="s">
        <v>678</v>
      </c>
      <c r="C310" s="173" t="s">
        <v>1567</v>
      </c>
      <c r="D310" s="173" t="s">
        <v>737</v>
      </c>
      <c r="E310" s="173" t="s">
        <v>738</v>
      </c>
      <c r="F310" s="173" t="s">
        <v>739</v>
      </c>
      <c r="G310" s="173" t="s">
        <v>731</v>
      </c>
      <c r="H310" s="173" t="s">
        <v>1832</v>
      </c>
      <c r="I310" s="174">
        <v>1821</v>
      </c>
      <c r="J310" s="246"/>
      <c r="K310" s="191"/>
    </row>
    <row r="311" spans="1:11" ht="12.75">
      <c r="A311" s="173" t="s">
        <v>847</v>
      </c>
      <c r="B311" s="173" t="s">
        <v>678</v>
      </c>
      <c r="C311" s="173" t="s">
        <v>1568</v>
      </c>
      <c r="D311" s="173" t="s">
        <v>741</v>
      </c>
      <c r="E311" s="173" t="s">
        <v>742</v>
      </c>
      <c r="F311" s="173" t="s">
        <v>743</v>
      </c>
      <c r="G311" s="173" t="s">
        <v>496</v>
      </c>
      <c r="H311" s="173" t="s">
        <v>1832</v>
      </c>
      <c r="I311" s="174">
        <v>1002</v>
      </c>
      <c r="J311" s="246"/>
      <c r="K311" s="191"/>
    </row>
    <row r="312" spans="1:11" ht="12.75">
      <c r="A312" s="163" t="s">
        <v>1742</v>
      </c>
      <c r="B312" s="163" t="s">
        <v>678</v>
      </c>
      <c r="C312" s="163" t="s">
        <v>1569</v>
      </c>
      <c r="D312" s="163" t="s">
        <v>20</v>
      </c>
      <c r="E312" s="163" t="s">
        <v>745</v>
      </c>
      <c r="F312" s="163" t="s">
        <v>687</v>
      </c>
      <c r="G312" s="163" t="s">
        <v>496</v>
      </c>
      <c r="H312" s="163" t="s">
        <v>1834</v>
      </c>
      <c r="I312" s="164">
        <v>1230</v>
      </c>
      <c r="J312" s="246"/>
      <c r="K312" s="192">
        <f>SUM(I293:I344)</f>
        <v>76318</v>
      </c>
    </row>
    <row r="313" spans="1:11" ht="12.75">
      <c r="A313" s="173" t="s">
        <v>852</v>
      </c>
      <c r="B313" s="173" t="s">
        <v>678</v>
      </c>
      <c r="C313" s="173" t="s">
        <v>1570</v>
      </c>
      <c r="D313" s="173" t="s">
        <v>747</v>
      </c>
      <c r="E313" s="173" t="s">
        <v>748</v>
      </c>
      <c r="F313" s="173" t="s">
        <v>749</v>
      </c>
      <c r="G313" s="173" t="s">
        <v>731</v>
      </c>
      <c r="H313" s="173" t="s">
        <v>1832</v>
      </c>
      <c r="I313" s="174">
        <v>563</v>
      </c>
      <c r="J313" s="246"/>
      <c r="K313" s="191"/>
    </row>
    <row r="314" spans="1:11" ht="12.75">
      <c r="A314" s="173" t="s">
        <v>855</v>
      </c>
      <c r="B314" s="173" t="s">
        <v>678</v>
      </c>
      <c r="C314" s="173" t="s">
        <v>1571</v>
      </c>
      <c r="D314" s="173" t="s">
        <v>750</v>
      </c>
      <c r="E314" s="173" t="s">
        <v>751</v>
      </c>
      <c r="F314" s="173" t="s">
        <v>752</v>
      </c>
      <c r="G314" s="173" t="s">
        <v>731</v>
      </c>
      <c r="H314" s="173" t="s">
        <v>1832</v>
      </c>
      <c r="I314" s="174">
        <v>671</v>
      </c>
      <c r="J314" s="246"/>
      <c r="K314" s="191"/>
    </row>
    <row r="315" spans="1:11" ht="12.75">
      <c r="A315" s="173" t="s">
        <v>857</v>
      </c>
      <c r="B315" s="173" t="s">
        <v>678</v>
      </c>
      <c r="C315" s="173" t="s">
        <v>1572</v>
      </c>
      <c r="D315" s="173" t="s">
        <v>754</v>
      </c>
      <c r="E315" s="173" t="s">
        <v>751</v>
      </c>
      <c r="F315" s="173" t="s">
        <v>755</v>
      </c>
      <c r="G315" s="173" t="s">
        <v>496</v>
      </c>
      <c r="H315" s="173" t="s">
        <v>1832</v>
      </c>
      <c r="I315" s="174">
        <v>1024</v>
      </c>
      <c r="J315" s="246"/>
      <c r="K315" s="191"/>
    </row>
    <row r="316" spans="1:11" ht="12.75">
      <c r="A316" s="163" t="s">
        <v>860</v>
      </c>
      <c r="B316" s="163" t="s">
        <v>678</v>
      </c>
      <c r="C316" s="163" t="s">
        <v>1573</v>
      </c>
      <c r="D316" s="163" t="s">
        <v>20</v>
      </c>
      <c r="E316" s="163" t="s">
        <v>757</v>
      </c>
      <c r="F316" s="163" t="s">
        <v>572</v>
      </c>
      <c r="G316" s="163" t="s">
        <v>496</v>
      </c>
      <c r="H316" s="163" t="s">
        <v>1834</v>
      </c>
      <c r="I316" s="164">
        <v>1197</v>
      </c>
      <c r="J316" s="246"/>
      <c r="K316" s="191"/>
    </row>
    <row r="317" spans="1:11" ht="12.75">
      <c r="A317" s="173" t="s">
        <v>862</v>
      </c>
      <c r="B317" s="173" t="s">
        <v>678</v>
      </c>
      <c r="C317" s="173" t="s">
        <v>1574</v>
      </c>
      <c r="D317" s="173" t="s">
        <v>759</v>
      </c>
      <c r="E317" s="173" t="s">
        <v>760</v>
      </c>
      <c r="F317" s="173" t="s">
        <v>761</v>
      </c>
      <c r="G317" s="173" t="s">
        <v>496</v>
      </c>
      <c r="H317" s="173" t="s">
        <v>1832</v>
      </c>
      <c r="I317" s="174">
        <v>986</v>
      </c>
      <c r="J317" s="246"/>
      <c r="K317" s="191"/>
    </row>
    <row r="318" spans="1:11" ht="12.75">
      <c r="A318" s="163" t="s">
        <v>867</v>
      </c>
      <c r="B318" s="163" t="s">
        <v>678</v>
      </c>
      <c r="C318" s="163" t="s">
        <v>1575</v>
      </c>
      <c r="D318" s="163" t="s">
        <v>20</v>
      </c>
      <c r="E318" s="163" t="s">
        <v>763</v>
      </c>
      <c r="F318" s="163" t="s">
        <v>572</v>
      </c>
      <c r="G318" s="163" t="s">
        <v>496</v>
      </c>
      <c r="H318" s="163" t="s">
        <v>1834</v>
      </c>
      <c r="I318" s="164">
        <v>1197</v>
      </c>
      <c r="J318" s="246"/>
      <c r="K318" s="191"/>
    </row>
    <row r="319" spans="1:11" ht="12.75">
      <c r="A319" s="173" t="s">
        <v>869</v>
      </c>
      <c r="B319" s="173" t="s">
        <v>678</v>
      </c>
      <c r="C319" s="173" t="s">
        <v>1576</v>
      </c>
      <c r="D319" s="173" t="s">
        <v>765</v>
      </c>
      <c r="E319" s="173" t="s">
        <v>766</v>
      </c>
      <c r="F319" s="173" t="s">
        <v>308</v>
      </c>
      <c r="G319" s="173" t="s">
        <v>731</v>
      </c>
      <c r="H319" s="173" t="s">
        <v>1832</v>
      </c>
      <c r="I319" s="174">
        <v>1422</v>
      </c>
      <c r="J319" s="246"/>
      <c r="K319" s="191"/>
    </row>
    <row r="320" spans="1:11" ht="12.75">
      <c r="A320" s="173" t="s">
        <v>872</v>
      </c>
      <c r="B320" s="173" t="s">
        <v>678</v>
      </c>
      <c r="C320" s="173" t="s">
        <v>1577</v>
      </c>
      <c r="D320" s="173" t="s">
        <v>768</v>
      </c>
      <c r="E320" s="173" t="s">
        <v>766</v>
      </c>
      <c r="F320" s="173" t="s">
        <v>769</v>
      </c>
      <c r="G320" s="173" t="s">
        <v>496</v>
      </c>
      <c r="H320" s="173" t="s">
        <v>1832</v>
      </c>
      <c r="I320" s="174">
        <v>1026</v>
      </c>
      <c r="J320" s="246"/>
      <c r="K320" s="191"/>
    </row>
    <row r="321" spans="1:11" ht="12.75">
      <c r="A321" s="163" t="s">
        <v>877</v>
      </c>
      <c r="B321" s="163" t="s">
        <v>678</v>
      </c>
      <c r="C321" s="163" t="s">
        <v>1578</v>
      </c>
      <c r="D321" s="163" t="s">
        <v>20</v>
      </c>
      <c r="E321" s="163" t="s">
        <v>771</v>
      </c>
      <c r="F321" s="163" t="s">
        <v>572</v>
      </c>
      <c r="G321" s="163" t="s">
        <v>496</v>
      </c>
      <c r="H321" s="163" t="s">
        <v>1834</v>
      </c>
      <c r="I321" s="164">
        <v>1197</v>
      </c>
      <c r="J321" s="246"/>
      <c r="K321" s="191"/>
    </row>
    <row r="322" spans="1:11" ht="12.75">
      <c r="A322" s="173" t="s">
        <v>879</v>
      </c>
      <c r="B322" s="173" t="s">
        <v>678</v>
      </c>
      <c r="C322" s="173" t="s">
        <v>1579</v>
      </c>
      <c r="D322" s="173" t="s">
        <v>773</v>
      </c>
      <c r="E322" s="173" t="s">
        <v>774</v>
      </c>
      <c r="F322" s="173" t="s">
        <v>775</v>
      </c>
      <c r="G322" s="173" t="s">
        <v>731</v>
      </c>
      <c r="H322" s="173" t="s">
        <v>1832</v>
      </c>
      <c r="I322" s="174">
        <v>1394</v>
      </c>
      <c r="J322" s="246"/>
      <c r="K322" s="191"/>
    </row>
    <row r="323" spans="1:11" ht="12.75">
      <c r="A323" s="173" t="s">
        <v>882</v>
      </c>
      <c r="B323" s="173" t="s">
        <v>678</v>
      </c>
      <c r="C323" s="173" t="s">
        <v>1580</v>
      </c>
      <c r="D323" s="173" t="s">
        <v>777</v>
      </c>
      <c r="E323" s="173" t="s">
        <v>774</v>
      </c>
      <c r="F323" s="173" t="s">
        <v>778</v>
      </c>
      <c r="G323" s="173" t="s">
        <v>496</v>
      </c>
      <c r="H323" s="173" t="s">
        <v>1832</v>
      </c>
      <c r="I323" s="174">
        <v>1008</v>
      </c>
      <c r="J323" s="246"/>
      <c r="K323" s="191"/>
    </row>
    <row r="324" spans="1:11" ht="12.75">
      <c r="A324" s="163" t="s">
        <v>887</v>
      </c>
      <c r="B324" s="163" t="s">
        <v>678</v>
      </c>
      <c r="C324" s="163" t="s">
        <v>1581</v>
      </c>
      <c r="D324" s="163" t="s">
        <v>20</v>
      </c>
      <c r="E324" s="163" t="s">
        <v>780</v>
      </c>
      <c r="F324" s="163" t="s">
        <v>572</v>
      </c>
      <c r="G324" s="163" t="s">
        <v>496</v>
      </c>
      <c r="H324" s="163" t="s">
        <v>1834</v>
      </c>
      <c r="I324" s="164">
        <v>1197</v>
      </c>
      <c r="J324" s="246"/>
      <c r="K324" s="191"/>
    </row>
    <row r="325" spans="1:11" ht="12.75">
      <c r="A325" s="216" t="s">
        <v>457</v>
      </c>
      <c r="B325" s="1" t="s">
        <v>458</v>
      </c>
      <c r="C325" s="3" t="s">
        <v>0</v>
      </c>
      <c r="D325" s="2" t="s">
        <v>461</v>
      </c>
      <c r="E325" s="2" t="s">
        <v>463</v>
      </c>
      <c r="F325" s="218" t="s">
        <v>465</v>
      </c>
      <c r="G325" s="219" t="s">
        <v>1</v>
      </c>
      <c r="H325" s="220" t="s">
        <v>1831</v>
      </c>
      <c r="I325" s="222" t="s">
        <v>1044</v>
      </c>
      <c r="J325" s="246"/>
      <c r="K325" s="191"/>
    </row>
    <row r="326" spans="1:11" ht="12.75">
      <c r="A326" s="217"/>
      <c r="B326" s="1" t="s">
        <v>459</v>
      </c>
      <c r="C326" s="3" t="s">
        <v>460</v>
      </c>
      <c r="D326" s="2" t="s">
        <v>462</v>
      </c>
      <c r="E326" s="2" t="s">
        <v>464</v>
      </c>
      <c r="F326" s="218"/>
      <c r="G326" s="218"/>
      <c r="H326" s="221"/>
      <c r="I326" s="223"/>
      <c r="J326" s="246"/>
      <c r="K326" s="191"/>
    </row>
    <row r="327" spans="1:11" ht="12.75">
      <c r="A327" s="173" t="s">
        <v>891</v>
      </c>
      <c r="B327" s="173" t="s">
        <v>678</v>
      </c>
      <c r="C327" s="173" t="s">
        <v>1582</v>
      </c>
      <c r="D327" s="173" t="s">
        <v>782</v>
      </c>
      <c r="E327" s="173" t="s">
        <v>793</v>
      </c>
      <c r="F327" s="173" t="s">
        <v>784</v>
      </c>
      <c r="G327" s="173" t="s">
        <v>496</v>
      </c>
      <c r="H327" s="173" t="s">
        <v>1832</v>
      </c>
      <c r="I327" s="174">
        <v>1000</v>
      </c>
      <c r="J327" s="246"/>
      <c r="K327" s="191"/>
    </row>
    <row r="328" spans="1:11" ht="12.75">
      <c r="A328" s="173" t="s">
        <v>895</v>
      </c>
      <c r="B328" s="173" t="s">
        <v>678</v>
      </c>
      <c r="C328" s="173" t="s">
        <v>1583</v>
      </c>
      <c r="D328" s="173" t="s">
        <v>786</v>
      </c>
      <c r="E328" s="173" t="s">
        <v>783</v>
      </c>
      <c r="F328" s="173" t="s">
        <v>787</v>
      </c>
      <c r="G328" s="173" t="s">
        <v>731</v>
      </c>
      <c r="H328" s="173" t="s">
        <v>1832</v>
      </c>
      <c r="I328" s="174">
        <v>1305</v>
      </c>
      <c r="J328" s="246"/>
      <c r="K328" s="191"/>
    </row>
    <row r="329" spans="1:11" ht="12.75">
      <c r="A329" s="173" t="s">
        <v>897</v>
      </c>
      <c r="B329" s="173" t="s">
        <v>678</v>
      </c>
      <c r="C329" s="173" t="s">
        <v>1584</v>
      </c>
      <c r="D329" s="173" t="s">
        <v>788</v>
      </c>
      <c r="E329" s="173" t="s">
        <v>783</v>
      </c>
      <c r="F329" s="173" t="s">
        <v>792</v>
      </c>
      <c r="G329" s="173" t="s">
        <v>496</v>
      </c>
      <c r="H329" s="173" t="s">
        <v>1832</v>
      </c>
      <c r="I329" s="174">
        <v>1010</v>
      </c>
      <c r="J329" s="246"/>
      <c r="K329" s="191"/>
    </row>
    <row r="330" spans="1:11" ht="12.75">
      <c r="A330" s="173" t="s">
        <v>900</v>
      </c>
      <c r="B330" s="173" t="s">
        <v>678</v>
      </c>
      <c r="C330" s="173" t="s">
        <v>1585</v>
      </c>
      <c r="D330" s="173" t="s">
        <v>791</v>
      </c>
      <c r="E330" s="173" t="s">
        <v>789</v>
      </c>
      <c r="F330" s="173" t="s">
        <v>794</v>
      </c>
      <c r="G330" s="173" t="s">
        <v>496</v>
      </c>
      <c r="H330" s="173" t="s">
        <v>1832</v>
      </c>
      <c r="I330" s="174">
        <v>1311</v>
      </c>
      <c r="J330" s="246"/>
      <c r="K330" s="191"/>
    </row>
    <row r="331" spans="1:11" ht="12.75">
      <c r="A331" s="173" t="s">
        <v>903</v>
      </c>
      <c r="B331" s="173" t="s">
        <v>678</v>
      </c>
      <c r="C331" s="173" t="s">
        <v>1586</v>
      </c>
      <c r="D331" s="173" t="s">
        <v>796</v>
      </c>
      <c r="E331" s="173" t="s">
        <v>789</v>
      </c>
      <c r="F331" s="173" t="s">
        <v>797</v>
      </c>
      <c r="G331" s="173" t="s">
        <v>496</v>
      </c>
      <c r="H331" s="173" t="s">
        <v>1832</v>
      </c>
      <c r="I331" s="174">
        <v>990</v>
      </c>
      <c r="J331" s="246"/>
      <c r="K331" s="191"/>
    </row>
    <row r="332" spans="1:11" ht="12.75">
      <c r="A332" s="173" t="s">
        <v>908</v>
      </c>
      <c r="B332" s="173" t="s">
        <v>678</v>
      </c>
      <c r="C332" s="173" t="s">
        <v>1587</v>
      </c>
      <c r="D332" s="173" t="s">
        <v>798</v>
      </c>
      <c r="E332" s="173" t="s">
        <v>799</v>
      </c>
      <c r="F332" s="173" t="s">
        <v>800</v>
      </c>
      <c r="G332" s="173" t="s">
        <v>496</v>
      </c>
      <c r="H332" s="173" t="s">
        <v>1832</v>
      </c>
      <c r="I332" s="174">
        <v>1292</v>
      </c>
      <c r="J332" s="246"/>
      <c r="K332" s="191"/>
    </row>
    <row r="333" spans="1:11" ht="12.75">
      <c r="A333" s="173" t="s">
        <v>909</v>
      </c>
      <c r="B333" s="173" t="s">
        <v>678</v>
      </c>
      <c r="C333" s="173" t="s">
        <v>1588</v>
      </c>
      <c r="D333" s="173" t="s">
        <v>802</v>
      </c>
      <c r="E333" s="173" t="s">
        <v>799</v>
      </c>
      <c r="F333" s="173" t="s">
        <v>606</v>
      </c>
      <c r="G333" s="173" t="s">
        <v>496</v>
      </c>
      <c r="H333" s="173" t="s">
        <v>1832</v>
      </c>
      <c r="I333" s="174">
        <v>992</v>
      </c>
      <c r="J333" s="246"/>
      <c r="K333" s="191"/>
    </row>
    <row r="334" spans="1:11" ht="12.75">
      <c r="A334" s="173" t="s">
        <v>910</v>
      </c>
      <c r="B334" s="173" t="s">
        <v>678</v>
      </c>
      <c r="C334" s="173" t="s">
        <v>1589</v>
      </c>
      <c r="D334" s="173" t="s">
        <v>804</v>
      </c>
      <c r="E334" s="173" t="s">
        <v>805</v>
      </c>
      <c r="F334" s="173" t="s">
        <v>806</v>
      </c>
      <c r="G334" s="173" t="s">
        <v>496</v>
      </c>
      <c r="H334" s="173" t="s">
        <v>1832</v>
      </c>
      <c r="I334" s="174">
        <v>1219</v>
      </c>
      <c r="J334" s="246"/>
      <c r="K334" s="191"/>
    </row>
    <row r="335" spans="1:11" ht="12.75">
      <c r="A335" s="173" t="s">
        <v>912</v>
      </c>
      <c r="B335" s="173" t="s">
        <v>678</v>
      </c>
      <c r="C335" s="173" t="s">
        <v>1590</v>
      </c>
      <c r="D335" s="173" t="s">
        <v>807</v>
      </c>
      <c r="E335" s="173" t="s">
        <v>805</v>
      </c>
      <c r="F335" s="173" t="s">
        <v>455</v>
      </c>
      <c r="G335" s="173" t="s">
        <v>496</v>
      </c>
      <c r="H335" s="173" t="s">
        <v>1832</v>
      </c>
      <c r="I335" s="174">
        <v>975</v>
      </c>
      <c r="J335" s="246"/>
      <c r="K335" s="191"/>
    </row>
    <row r="336" spans="1:11" ht="12.75">
      <c r="A336" s="173" t="s">
        <v>914</v>
      </c>
      <c r="B336" s="173" t="s">
        <v>678</v>
      </c>
      <c r="C336" s="173" t="s">
        <v>1591</v>
      </c>
      <c r="D336" s="173" t="s">
        <v>810</v>
      </c>
      <c r="E336" s="173" t="s">
        <v>811</v>
      </c>
      <c r="F336" s="173" t="s">
        <v>812</v>
      </c>
      <c r="G336" s="173" t="s">
        <v>496</v>
      </c>
      <c r="H336" s="173" t="s">
        <v>1832</v>
      </c>
      <c r="I336" s="174">
        <v>813</v>
      </c>
      <c r="J336" s="239"/>
      <c r="K336" s="193"/>
    </row>
    <row r="337" spans="1:11" ht="12.75">
      <c r="A337" s="173" t="s">
        <v>917</v>
      </c>
      <c r="B337" s="173" t="s">
        <v>678</v>
      </c>
      <c r="C337" s="173" t="s">
        <v>1592</v>
      </c>
      <c r="D337" s="173" t="s">
        <v>814</v>
      </c>
      <c r="E337" s="173" t="s">
        <v>811</v>
      </c>
      <c r="F337" s="173" t="s">
        <v>677</v>
      </c>
      <c r="G337" s="173" t="s">
        <v>496</v>
      </c>
      <c r="H337" s="173" t="s">
        <v>1832</v>
      </c>
      <c r="I337" s="174">
        <v>979</v>
      </c>
      <c r="J337" s="185"/>
      <c r="K337" s="194"/>
    </row>
    <row r="338" spans="1:11" ht="12.75">
      <c r="A338" s="173" t="s">
        <v>920</v>
      </c>
      <c r="B338" s="173" t="s">
        <v>678</v>
      </c>
      <c r="C338" s="173" t="s">
        <v>1593</v>
      </c>
      <c r="D338" s="173" t="s">
        <v>816</v>
      </c>
      <c r="E338" s="173" t="s">
        <v>817</v>
      </c>
      <c r="F338" s="173" t="s">
        <v>818</v>
      </c>
      <c r="G338" s="173" t="s">
        <v>496</v>
      </c>
      <c r="H338" s="173" t="s">
        <v>1832</v>
      </c>
      <c r="I338" s="174">
        <v>1164</v>
      </c>
      <c r="J338" s="185"/>
      <c r="K338" s="194"/>
    </row>
    <row r="339" spans="1:11" ht="12.75">
      <c r="A339" s="173" t="s">
        <v>922</v>
      </c>
      <c r="B339" s="173" t="s">
        <v>678</v>
      </c>
      <c r="C339" s="173" t="s">
        <v>1594</v>
      </c>
      <c r="D339" s="173" t="s">
        <v>820</v>
      </c>
      <c r="E339" s="173" t="s">
        <v>817</v>
      </c>
      <c r="F339" s="173" t="s">
        <v>821</v>
      </c>
      <c r="G339" s="173" t="s">
        <v>496</v>
      </c>
      <c r="H339" s="173" t="s">
        <v>1832</v>
      </c>
      <c r="I339" s="174">
        <v>943</v>
      </c>
      <c r="J339" s="241">
        <v>48599000</v>
      </c>
      <c r="K339" s="190"/>
    </row>
    <row r="340" spans="1:11" ht="12.75">
      <c r="A340" s="173" t="s">
        <v>926</v>
      </c>
      <c r="B340" s="173" t="s">
        <v>678</v>
      </c>
      <c r="C340" s="173" t="s">
        <v>1595</v>
      </c>
      <c r="D340" s="173" t="s">
        <v>823</v>
      </c>
      <c r="E340" s="173" t="s">
        <v>824</v>
      </c>
      <c r="F340" s="173" t="s">
        <v>825</v>
      </c>
      <c r="G340" s="173" t="s">
        <v>496</v>
      </c>
      <c r="H340" s="173" t="s">
        <v>1832</v>
      </c>
      <c r="I340" s="174">
        <v>1315</v>
      </c>
      <c r="J340" s="241"/>
      <c r="K340" s="191"/>
    </row>
    <row r="341" spans="1:11" ht="12.75">
      <c r="A341" s="173" t="s">
        <v>979</v>
      </c>
      <c r="B341" s="173" t="s">
        <v>678</v>
      </c>
      <c r="C341" s="173" t="s">
        <v>1596</v>
      </c>
      <c r="D341" s="173" t="s">
        <v>827</v>
      </c>
      <c r="E341" s="173" t="s">
        <v>824</v>
      </c>
      <c r="F341" s="173" t="s">
        <v>828</v>
      </c>
      <c r="G341" s="173" t="s">
        <v>496</v>
      </c>
      <c r="H341" s="173" t="s">
        <v>1832</v>
      </c>
      <c r="I341" s="174">
        <v>711</v>
      </c>
      <c r="J341" s="241"/>
      <c r="K341" s="191"/>
    </row>
    <row r="342" spans="1:11" ht="12.75">
      <c r="A342" s="173" t="s">
        <v>1612</v>
      </c>
      <c r="B342" s="173" t="s">
        <v>678</v>
      </c>
      <c r="C342" s="173" t="s">
        <v>1597</v>
      </c>
      <c r="D342" s="173" t="s">
        <v>1069</v>
      </c>
      <c r="E342" s="173" t="s">
        <v>1233</v>
      </c>
      <c r="F342" s="173" t="s">
        <v>1379</v>
      </c>
      <c r="G342" s="173" t="s">
        <v>496</v>
      </c>
      <c r="H342" s="173" t="s">
        <v>1832</v>
      </c>
      <c r="I342" s="174">
        <v>480</v>
      </c>
      <c r="J342" s="241"/>
      <c r="K342" s="191"/>
    </row>
    <row r="343" spans="1:11" ht="12.75">
      <c r="A343" s="173" t="s">
        <v>933</v>
      </c>
      <c r="B343" s="173" t="s">
        <v>678</v>
      </c>
      <c r="C343" s="173" t="s">
        <v>1598</v>
      </c>
      <c r="D343" s="173" t="s">
        <v>1069</v>
      </c>
      <c r="E343" s="173" t="s">
        <v>1234</v>
      </c>
      <c r="F343" s="173" t="s">
        <v>1093</v>
      </c>
      <c r="G343" s="173" t="s">
        <v>496</v>
      </c>
      <c r="H343" s="173" t="s">
        <v>1832</v>
      </c>
      <c r="I343" s="174">
        <v>450</v>
      </c>
      <c r="J343" s="241"/>
      <c r="K343" s="191"/>
    </row>
    <row r="344" spans="1:11" ht="12.75">
      <c r="A344" s="173" t="s">
        <v>936</v>
      </c>
      <c r="B344" s="173" t="s">
        <v>678</v>
      </c>
      <c r="C344" s="173" t="s">
        <v>1599</v>
      </c>
      <c r="D344" s="173" t="s">
        <v>1069</v>
      </c>
      <c r="E344" s="173" t="s">
        <v>1234</v>
      </c>
      <c r="F344" s="173" t="s">
        <v>1091</v>
      </c>
      <c r="G344" s="173" t="s">
        <v>496</v>
      </c>
      <c r="H344" s="173" t="s">
        <v>1832</v>
      </c>
      <c r="I344" s="174">
        <v>350</v>
      </c>
      <c r="J344" s="241"/>
      <c r="K344" s="191"/>
    </row>
    <row r="345" spans="1:11" ht="12.75">
      <c r="A345" s="175" t="s">
        <v>940</v>
      </c>
      <c r="B345" s="175" t="s">
        <v>833</v>
      </c>
      <c r="C345" s="175" t="s">
        <v>1238</v>
      </c>
      <c r="D345" s="175" t="s">
        <v>864</v>
      </c>
      <c r="E345" s="175" t="s">
        <v>830</v>
      </c>
      <c r="F345" s="175" t="s">
        <v>831</v>
      </c>
      <c r="G345" s="175" t="s">
        <v>498</v>
      </c>
      <c r="H345" s="175" t="s">
        <v>1832</v>
      </c>
      <c r="I345" s="176">
        <v>23568</v>
      </c>
      <c r="J345" s="241"/>
      <c r="K345" s="191"/>
    </row>
    <row r="346" spans="1:11" ht="12.75">
      <c r="A346" s="167" t="s">
        <v>1613</v>
      </c>
      <c r="B346" s="167" t="s">
        <v>833</v>
      </c>
      <c r="C346" s="167" t="s">
        <v>1535</v>
      </c>
      <c r="D346" s="167" t="s">
        <v>20</v>
      </c>
      <c r="E346" s="167" t="s">
        <v>718</v>
      </c>
      <c r="F346" s="167" t="s">
        <v>530</v>
      </c>
      <c r="G346" s="167" t="s">
        <v>498</v>
      </c>
      <c r="H346" s="167" t="s">
        <v>1835</v>
      </c>
      <c r="I346" s="168">
        <v>0</v>
      </c>
      <c r="J346" s="241"/>
      <c r="K346" s="191"/>
    </row>
    <row r="347" spans="1:11" ht="12.75">
      <c r="A347" s="167" t="s">
        <v>945</v>
      </c>
      <c r="B347" s="167" t="s">
        <v>833</v>
      </c>
      <c r="C347" s="167" t="s">
        <v>1239</v>
      </c>
      <c r="D347" s="167" t="s">
        <v>20</v>
      </c>
      <c r="E347" s="167" t="s">
        <v>836</v>
      </c>
      <c r="F347" s="167" t="s">
        <v>837</v>
      </c>
      <c r="G347" s="167" t="s">
        <v>498</v>
      </c>
      <c r="H347" s="167" t="s">
        <v>1835</v>
      </c>
      <c r="I347" s="168">
        <v>0</v>
      </c>
      <c r="J347" s="241"/>
      <c r="K347" s="191"/>
    </row>
    <row r="348" spans="1:11" ht="12.75">
      <c r="A348" s="163" t="s">
        <v>947</v>
      </c>
      <c r="B348" s="163" t="s">
        <v>833</v>
      </c>
      <c r="C348" s="163" t="s">
        <v>1240</v>
      </c>
      <c r="D348" s="163" t="s">
        <v>20</v>
      </c>
      <c r="E348" s="163" t="s">
        <v>839</v>
      </c>
      <c r="F348" s="163" t="s">
        <v>687</v>
      </c>
      <c r="G348" s="163" t="s">
        <v>498</v>
      </c>
      <c r="H348" s="163" t="s">
        <v>1834</v>
      </c>
      <c r="I348" s="164">
        <v>1230</v>
      </c>
      <c r="J348" s="241"/>
      <c r="K348" s="191"/>
    </row>
    <row r="349" spans="1:11" ht="12.75">
      <c r="A349" s="163" t="s">
        <v>949</v>
      </c>
      <c r="B349" s="163" t="s">
        <v>833</v>
      </c>
      <c r="C349" s="163" t="s">
        <v>1536</v>
      </c>
      <c r="D349" s="163" t="s">
        <v>20</v>
      </c>
      <c r="E349" s="163" t="s">
        <v>841</v>
      </c>
      <c r="F349" s="163" t="s">
        <v>572</v>
      </c>
      <c r="G349" s="163" t="s">
        <v>498</v>
      </c>
      <c r="H349" s="163" t="s">
        <v>1834</v>
      </c>
      <c r="I349" s="164">
        <v>1197</v>
      </c>
      <c r="J349" s="241"/>
      <c r="K349" s="191"/>
    </row>
    <row r="350" spans="1:11" ht="12.75">
      <c r="A350" s="167" t="s">
        <v>953</v>
      </c>
      <c r="B350" s="167" t="s">
        <v>833</v>
      </c>
      <c r="C350" s="167" t="s">
        <v>1537</v>
      </c>
      <c r="D350" s="167" t="s">
        <v>20</v>
      </c>
      <c r="E350" s="167" t="s">
        <v>859</v>
      </c>
      <c r="F350" s="167" t="s">
        <v>837</v>
      </c>
      <c r="G350" s="167" t="s">
        <v>498</v>
      </c>
      <c r="H350" s="167" t="s">
        <v>1835</v>
      </c>
      <c r="I350" s="168">
        <v>0</v>
      </c>
      <c r="J350" s="241"/>
      <c r="K350" s="191"/>
    </row>
    <row r="351" spans="1:11" ht="12.75">
      <c r="A351" s="173" t="s">
        <v>955</v>
      </c>
      <c r="B351" s="173" t="s">
        <v>833</v>
      </c>
      <c r="C351" s="173" t="s">
        <v>1538</v>
      </c>
      <c r="D351" s="173" t="s">
        <v>848</v>
      </c>
      <c r="E351" s="173" t="s">
        <v>845</v>
      </c>
      <c r="F351" s="173" t="s">
        <v>846</v>
      </c>
      <c r="G351" s="173" t="s">
        <v>498</v>
      </c>
      <c r="H351" s="173" t="s">
        <v>1832</v>
      </c>
      <c r="I351" s="174">
        <v>1823</v>
      </c>
      <c r="J351" s="241"/>
      <c r="K351" s="191"/>
    </row>
    <row r="352" spans="1:11" ht="12.75">
      <c r="A352" s="173" t="s">
        <v>957</v>
      </c>
      <c r="B352" s="173" t="s">
        <v>833</v>
      </c>
      <c r="C352" s="173" t="s">
        <v>1539</v>
      </c>
      <c r="D352" s="173" t="s">
        <v>849</v>
      </c>
      <c r="E352" s="173" t="s">
        <v>845</v>
      </c>
      <c r="F352" s="173" t="s">
        <v>850</v>
      </c>
      <c r="G352" s="173" t="s">
        <v>498</v>
      </c>
      <c r="H352" s="173" t="s">
        <v>1832</v>
      </c>
      <c r="I352" s="174">
        <v>1514</v>
      </c>
      <c r="J352" s="241"/>
      <c r="K352" s="192">
        <f>SUM(I345:I373)</f>
        <v>48599</v>
      </c>
    </row>
    <row r="353" spans="1:11" ht="12.75">
      <c r="A353" s="163" t="s">
        <v>960</v>
      </c>
      <c r="B353" s="163" t="s">
        <v>833</v>
      </c>
      <c r="C353" s="163" t="s">
        <v>1540</v>
      </c>
      <c r="D353" s="163" t="s">
        <v>20</v>
      </c>
      <c r="E353" s="163" t="s">
        <v>851</v>
      </c>
      <c r="F353" s="163" t="s">
        <v>687</v>
      </c>
      <c r="G353" s="163" t="s">
        <v>498</v>
      </c>
      <c r="H353" s="163" t="s">
        <v>1834</v>
      </c>
      <c r="I353" s="164">
        <v>1230</v>
      </c>
      <c r="J353" s="241"/>
      <c r="K353" s="191"/>
    </row>
    <row r="354" spans="1:11" ht="12.75">
      <c r="A354" s="173" t="s">
        <v>962</v>
      </c>
      <c r="B354" s="173" t="s">
        <v>833</v>
      </c>
      <c r="C354" s="173" t="s">
        <v>1541</v>
      </c>
      <c r="D354" s="173" t="s">
        <v>853</v>
      </c>
      <c r="E354" s="173" t="s">
        <v>854</v>
      </c>
      <c r="F354" s="173" t="s">
        <v>350</v>
      </c>
      <c r="G354" s="173" t="s">
        <v>498</v>
      </c>
      <c r="H354" s="173" t="s">
        <v>1832</v>
      </c>
      <c r="I354" s="174">
        <v>1768</v>
      </c>
      <c r="J354" s="241"/>
      <c r="K354" s="191"/>
    </row>
    <row r="355" spans="1:11" ht="12.75">
      <c r="A355" s="163" t="s">
        <v>966</v>
      </c>
      <c r="B355" s="163" t="s">
        <v>833</v>
      </c>
      <c r="C355" s="163" t="s">
        <v>1542</v>
      </c>
      <c r="D355" s="163" t="s">
        <v>20</v>
      </c>
      <c r="E355" s="163" t="s">
        <v>856</v>
      </c>
      <c r="F355" s="163" t="s">
        <v>687</v>
      </c>
      <c r="G355" s="163" t="s">
        <v>498</v>
      </c>
      <c r="H355" s="163" t="s">
        <v>1834</v>
      </c>
      <c r="I355" s="164">
        <v>1230</v>
      </c>
      <c r="J355" s="241"/>
      <c r="K355" s="191"/>
    </row>
    <row r="356" spans="1:11" ht="12.75">
      <c r="A356" s="173" t="s">
        <v>972</v>
      </c>
      <c r="B356" s="173" t="s">
        <v>833</v>
      </c>
      <c r="C356" s="173" t="s">
        <v>1543</v>
      </c>
      <c r="D356" s="173" t="s">
        <v>858</v>
      </c>
      <c r="E356" s="173" t="s">
        <v>854</v>
      </c>
      <c r="F356" s="173" t="s">
        <v>828</v>
      </c>
      <c r="G356" s="173" t="s">
        <v>498</v>
      </c>
      <c r="H356" s="173" t="s">
        <v>1832</v>
      </c>
      <c r="I356" s="174">
        <v>711</v>
      </c>
      <c r="J356" s="241"/>
      <c r="K356" s="191"/>
    </row>
    <row r="357" spans="1:11" ht="12.75">
      <c r="A357" s="163" t="s">
        <v>975</v>
      </c>
      <c r="B357" s="163" t="s">
        <v>833</v>
      </c>
      <c r="C357" s="163" t="s">
        <v>1544</v>
      </c>
      <c r="D357" s="163" t="s">
        <v>20</v>
      </c>
      <c r="E357" s="163" t="s">
        <v>861</v>
      </c>
      <c r="F357" s="163" t="s">
        <v>572</v>
      </c>
      <c r="G357" s="163" t="s">
        <v>498</v>
      </c>
      <c r="H357" s="163" t="s">
        <v>1834</v>
      </c>
      <c r="I357" s="164">
        <v>1197</v>
      </c>
      <c r="J357" s="241"/>
      <c r="K357" s="191"/>
    </row>
    <row r="358" spans="1:11" ht="12.75">
      <c r="A358" s="173" t="s">
        <v>980</v>
      </c>
      <c r="B358" s="173" t="s">
        <v>833</v>
      </c>
      <c r="C358" s="173" t="s">
        <v>1545</v>
      </c>
      <c r="D358" s="173" t="s">
        <v>863</v>
      </c>
      <c r="E358" s="173" t="s">
        <v>865</v>
      </c>
      <c r="F358" s="173" t="s">
        <v>866</v>
      </c>
      <c r="G358" s="173" t="s">
        <v>498</v>
      </c>
      <c r="H358" s="173" t="s">
        <v>1832</v>
      </c>
      <c r="I358" s="174">
        <v>949</v>
      </c>
      <c r="J358" s="241"/>
      <c r="K358" s="191"/>
    </row>
    <row r="359" spans="1:11" ht="12.75">
      <c r="A359" s="163" t="s">
        <v>985</v>
      </c>
      <c r="B359" s="163" t="s">
        <v>833</v>
      </c>
      <c r="C359" s="163" t="s">
        <v>1546</v>
      </c>
      <c r="D359" s="163" t="s">
        <v>20</v>
      </c>
      <c r="E359" s="163" t="s">
        <v>868</v>
      </c>
      <c r="F359" s="163" t="s">
        <v>572</v>
      </c>
      <c r="G359" s="163" t="s">
        <v>498</v>
      </c>
      <c r="H359" s="163" t="s">
        <v>1834</v>
      </c>
      <c r="I359" s="164">
        <v>1197</v>
      </c>
      <c r="J359" s="241"/>
      <c r="K359" s="191"/>
    </row>
    <row r="360" spans="1:11" ht="12.75">
      <c r="A360" s="173" t="s">
        <v>986</v>
      </c>
      <c r="B360" s="173" t="s">
        <v>833</v>
      </c>
      <c r="C360" s="173" t="s">
        <v>1547</v>
      </c>
      <c r="D360" s="173" t="s">
        <v>870</v>
      </c>
      <c r="E360" s="173" t="s">
        <v>871</v>
      </c>
      <c r="F360" s="173" t="s">
        <v>876</v>
      </c>
      <c r="G360" s="173" t="s">
        <v>498</v>
      </c>
      <c r="H360" s="173" t="s">
        <v>1832</v>
      </c>
      <c r="I360" s="174">
        <v>406</v>
      </c>
      <c r="J360" s="241"/>
      <c r="K360" s="191"/>
    </row>
    <row r="361" spans="1:11" ht="12.75">
      <c r="A361" s="216" t="s">
        <v>457</v>
      </c>
      <c r="B361" s="1" t="s">
        <v>458</v>
      </c>
      <c r="C361" s="3" t="s">
        <v>0</v>
      </c>
      <c r="D361" s="2" t="s">
        <v>461</v>
      </c>
      <c r="E361" s="2" t="s">
        <v>463</v>
      </c>
      <c r="F361" s="218" t="s">
        <v>465</v>
      </c>
      <c r="G361" s="219" t="s">
        <v>1</v>
      </c>
      <c r="H361" s="220" t="s">
        <v>1831</v>
      </c>
      <c r="I361" s="222" t="s">
        <v>1044</v>
      </c>
      <c r="J361" s="241"/>
      <c r="K361" s="191"/>
    </row>
    <row r="362" spans="1:11" ht="12.75">
      <c r="A362" s="217"/>
      <c r="B362" s="1" t="s">
        <v>459</v>
      </c>
      <c r="C362" s="3" t="s">
        <v>460</v>
      </c>
      <c r="D362" s="2" t="s">
        <v>462</v>
      </c>
      <c r="E362" s="2" t="s">
        <v>464</v>
      </c>
      <c r="F362" s="218"/>
      <c r="G362" s="218"/>
      <c r="H362" s="221"/>
      <c r="I362" s="223"/>
      <c r="J362" s="241"/>
      <c r="K362" s="191"/>
    </row>
    <row r="363" spans="1:11" ht="12.75">
      <c r="A363" s="173" t="s">
        <v>988</v>
      </c>
      <c r="B363" s="173" t="s">
        <v>833</v>
      </c>
      <c r="C363" s="173" t="s">
        <v>1548</v>
      </c>
      <c r="D363" s="173" t="s">
        <v>873</v>
      </c>
      <c r="E363" s="173" t="s">
        <v>874</v>
      </c>
      <c r="F363" s="173" t="s">
        <v>875</v>
      </c>
      <c r="G363" s="173" t="s">
        <v>498</v>
      </c>
      <c r="H363" s="173" t="s">
        <v>1832</v>
      </c>
      <c r="I363" s="174">
        <v>1603</v>
      </c>
      <c r="J363" s="241"/>
      <c r="K363" s="191"/>
    </row>
    <row r="364" spans="1:11" ht="12.75">
      <c r="A364" s="173" t="s">
        <v>990</v>
      </c>
      <c r="B364" s="173" t="s">
        <v>833</v>
      </c>
      <c r="C364" s="173" t="s">
        <v>1549</v>
      </c>
      <c r="D364" s="173" t="s">
        <v>20</v>
      </c>
      <c r="E364" s="173" t="s">
        <v>878</v>
      </c>
      <c r="F364" s="173" t="s">
        <v>558</v>
      </c>
      <c r="G364" s="173" t="s">
        <v>498</v>
      </c>
      <c r="H364" s="173" t="s">
        <v>1832</v>
      </c>
      <c r="I364" s="174">
        <v>1047</v>
      </c>
      <c r="J364" s="241"/>
      <c r="K364" s="191"/>
    </row>
    <row r="365" spans="1:11" ht="12.75">
      <c r="A365" s="173" t="s">
        <v>994</v>
      </c>
      <c r="B365" s="173" t="s">
        <v>833</v>
      </c>
      <c r="C365" s="173" t="s">
        <v>1550</v>
      </c>
      <c r="D365" s="173" t="s">
        <v>880</v>
      </c>
      <c r="E365" s="173" t="s">
        <v>886</v>
      </c>
      <c r="F365" s="173" t="s">
        <v>881</v>
      </c>
      <c r="G365" s="173" t="s">
        <v>498</v>
      </c>
      <c r="H365" s="173" t="s">
        <v>1832</v>
      </c>
      <c r="I365" s="174">
        <v>792</v>
      </c>
      <c r="J365" s="241"/>
      <c r="K365" s="193"/>
    </row>
    <row r="366" spans="1:11" ht="12.75">
      <c r="A366" s="173" t="s">
        <v>998</v>
      </c>
      <c r="B366" s="173" t="s">
        <v>833</v>
      </c>
      <c r="C366" s="173" t="s">
        <v>1551</v>
      </c>
      <c r="D366" s="173" t="s">
        <v>883</v>
      </c>
      <c r="E366" s="173" t="s">
        <v>884</v>
      </c>
      <c r="F366" s="173" t="s">
        <v>885</v>
      </c>
      <c r="G366" s="173" t="s">
        <v>498</v>
      </c>
      <c r="H366" s="173" t="s">
        <v>1832</v>
      </c>
      <c r="I366" s="174">
        <v>788</v>
      </c>
      <c r="J366" s="241">
        <v>50358000</v>
      </c>
      <c r="K366" s="190"/>
    </row>
    <row r="367" spans="1:11" ht="12.75">
      <c r="A367" s="163" t="s">
        <v>1001</v>
      </c>
      <c r="B367" s="163" t="s">
        <v>833</v>
      </c>
      <c r="C367" s="163" t="s">
        <v>1552</v>
      </c>
      <c r="D367" s="163" t="s">
        <v>20</v>
      </c>
      <c r="E367" s="163"/>
      <c r="F367" s="163"/>
      <c r="G367" s="163"/>
      <c r="H367" s="163" t="s">
        <v>1834</v>
      </c>
      <c r="I367" s="164"/>
      <c r="J367" s="241"/>
      <c r="K367" s="191"/>
    </row>
    <row r="368" spans="1:11" ht="12.75">
      <c r="A368" s="173" t="s">
        <v>1003</v>
      </c>
      <c r="B368" s="173" t="s">
        <v>833</v>
      </c>
      <c r="C368" s="173" t="s">
        <v>1241</v>
      </c>
      <c r="D368" s="173" t="s">
        <v>888</v>
      </c>
      <c r="E368" s="173" t="s">
        <v>889</v>
      </c>
      <c r="F368" s="173" t="s">
        <v>890</v>
      </c>
      <c r="G368" s="173" t="s">
        <v>498</v>
      </c>
      <c r="H368" s="173" t="s">
        <v>1832</v>
      </c>
      <c r="I368" s="174">
        <v>1601</v>
      </c>
      <c r="J368" s="241"/>
      <c r="K368" s="191"/>
    </row>
    <row r="369" spans="1:11" ht="12.75">
      <c r="A369" s="173" t="s">
        <v>1007</v>
      </c>
      <c r="B369" s="173" t="s">
        <v>833</v>
      </c>
      <c r="C369" s="173" t="s">
        <v>1242</v>
      </c>
      <c r="D369" s="173" t="s">
        <v>892</v>
      </c>
      <c r="E369" s="173" t="s">
        <v>893</v>
      </c>
      <c r="F369" s="173" t="s">
        <v>894</v>
      </c>
      <c r="G369" s="173" t="s">
        <v>498</v>
      </c>
      <c r="H369" s="173" t="s">
        <v>1832</v>
      </c>
      <c r="I369" s="174">
        <v>1727</v>
      </c>
      <c r="J369" s="241"/>
      <c r="K369" s="191"/>
    </row>
    <row r="370" spans="1:11" ht="12.75">
      <c r="A370" s="163" t="s">
        <v>1010</v>
      </c>
      <c r="B370" s="163" t="s">
        <v>833</v>
      </c>
      <c r="C370" s="163" t="s">
        <v>1243</v>
      </c>
      <c r="D370" s="163" t="s">
        <v>20</v>
      </c>
      <c r="E370" s="163" t="s">
        <v>896</v>
      </c>
      <c r="F370" s="163" t="s">
        <v>572</v>
      </c>
      <c r="G370" s="163" t="s">
        <v>498</v>
      </c>
      <c r="H370" s="163" t="s">
        <v>1834</v>
      </c>
      <c r="I370" s="164">
        <v>1197</v>
      </c>
      <c r="J370" s="241"/>
      <c r="K370" s="191"/>
    </row>
    <row r="371" spans="1:11" ht="12.75">
      <c r="A371" s="173" t="s">
        <v>1014</v>
      </c>
      <c r="B371" s="173" t="s">
        <v>833</v>
      </c>
      <c r="C371" s="173" t="s">
        <v>1244</v>
      </c>
      <c r="D371" s="173" t="s">
        <v>898</v>
      </c>
      <c r="E371" s="173" t="s">
        <v>899</v>
      </c>
      <c r="F371" s="173" t="s">
        <v>755</v>
      </c>
      <c r="G371" s="173" t="s">
        <v>498</v>
      </c>
      <c r="H371" s="173" t="s">
        <v>1832</v>
      </c>
      <c r="I371" s="174">
        <v>1024</v>
      </c>
      <c r="J371" s="241"/>
      <c r="K371" s="191"/>
    </row>
    <row r="372" spans="1:11" ht="12.75">
      <c r="A372" s="173" t="s">
        <v>1614</v>
      </c>
      <c r="B372" s="173" t="s">
        <v>833</v>
      </c>
      <c r="C372" s="173" t="s">
        <v>1245</v>
      </c>
      <c r="D372" s="173" t="s">
        <v>1069</v>
      </c>
      <c r="E372" s="173" t="s">
        <v>1246</v>
      </c>
      <c r="F372" s="173" t="s">
        <v>1093</v>
      </c>
      <c r="G372" s="173" t="s">
        <v>496</v>
      </c>
      <c r="H372" s="173" t="s">
        <v>1832</v>
      </c>
      <c r="I372" s="174">
        <v>450</v>
      </c>
      <c r="J372" s="241"/>
      <c r="K372" s="191"/>
    </row>
    <row r="373" spans="1:11" ht="12.75">
      <c r="A373" s="173" t="s">
        <v>1019</v>
      </c>
      <c r="B373" s="173" t="s">
        <v>833</v>
      </c>
      <c r="C373" s="173" t="s">
        <v>1247</v>
      </c>
      <c r="D373" s="173" t="s">
        <v>1069</v>
      </c>
      <c r="E373" s="173" t="s">
        <v>1246</v>
      </c>
      <c r="F373" s="173" t="s">
        <v>1091</v>
      </c>
      <c r="G373" s="173" t="s">
        <v>498</v>
      </c>
      <c r="H373" s="173" t="s">
        <v>1832</v>
      </c>
      <c r="I373" s="174">
        <v>350</v>
      </c>
      <c r="J373" s="241"/>
      <c r="K373" s="191"/>
    </row>
    <row r="374" spans="1:11" ht="12.75">
      <c r="A374" s="175" t="s">
        <v>1021</v>
      </c>
      <c r="B374" s="175" t="s">
        <v>904</v>
      </c>
      <c r="C374" s="175" t="s">
        <v>1263</v>
      </c>
      <c r="D374" s="175" t="s">
        <v>905</v>
      </c>
      <c r="E374" s="175" t="s">
        <v>906</v>
      </c>
      <c r="F374" s="175" t="s">
        <v>907</v>
      </c>
      <c r="G374" s="175" t="s">
        <v>498</v>
      </c>
      <c r="H374" s="175" t="s">
        <v>1832</v>
      </c>
      <c r="I374" s="176">
        <v>39458</v>
      </c>
      <c r="J374" s="241"/>
      <c r="K374" s="191"/>
    </row>
    <row r="375" spans="1:11" ht="12.75">
      <c r="A375" s="167" t="s">
        <v>1023</v>
      </c>
      <c r="B375" s="167" t="s">
        <v>904</v>
      </c>
      <c r="C375" s="167" t="s">
        <v>1264</v>
      </c>
      <c r="D375" s="167" t="s">
        <v>20</v>
      </c>
      <c r="E375" s="167" t="s">
        <v>718</v>
      </c>
      <c r="F375" s="167" t="s">
        <v>530</v>
      </c>
      <c r="G375" s="167" t="s">
        <v>498</v>
      </c>
      <c r="H375" s="167" t="s">
        <v>1835</v>
      </c>
      <c r="I375" s="168">
        <v>0</v>
      </c>
      <c r="J375" s="241"/>
      <c r="K375" s="191"/>
    </row>
    <row r="376" spans="1:11" ht="12.75">
      <c r="A376" s="167" t="s">
        <v>1025</v>
      </c>
      <c r="B376" s="167" t="s">
        <v>904</v>
      </c>
      <c r="C376" s="167" t="s">
        <v>1534</v>
      </c>
      <c r="D376" s="167" t="s">
        <v>24</v>
      </c>
      <c r="E376" s="167" t="s">
        <v>911</v>
      </c>
      <c r="F376" s="167" t="s">
        <v>1638</v>
      </c>
      <c r="G376" s="167" t="s">
        <v>498</v>
      </c>
      <c r="H376" s="167" t="s">
        <v>1835</v>
      </c>
      <c r="I376" s="168">
        <v>0</v>
      </c>
      <c r="J376" s="241"/>
      <c r="K376" s="191"/>
    </row>
    <row r="377" spans="1:11" ht="12.75">
      <c r="A377" s="163" t="s">
        <v>1029</v>
      </c>
      <c r="B377" s="163" t="s">
        <v>904</v>
      </c>
      <c r="C377" s="163" t="s">
        <v>1265</v>
      </c>
      <c r="D377" s="163" t="s">
        <v>20</v>
      </c>
      <c r="E377" s="163" t="s">
        <v>913</v>
      </c>
      <c r="F377" s="163" t="s">
        <v>572</v>
      </c>
      <c r="G377" s="163" t="s">
        <v>498</v>
      </c>
      <c r="H377" s="163" t="s">
        <v>1834</v>
      </c>
      <c r="I377" s="164">
        <v>1300</v>
      </c>
      <c r="J377" s="241"/>
      <c r="K377" s="191"/>
    </row>
    <row r="378" spans="1:11" ht="12.75">
      <c r="A378" s="173" t="s">
        <v>1031</v>
      </c>
      <c r="B378" s="173" t="s">
        <v>904</v>
      </c>
      <c r="C378" s="173" t="s">
        <v>1266</v>
      </c>
      <c r="D378" s="173" t="s">
        <v>915</v>
      </c>
      <c r="E378" s="173" t="s">
        <v>916</v>
      </c>
      <c r="F378" s="173" t="s">
        <v>141</v>
      </c>
      <c r="G378" s="173" t="s">
        <v>498</v>
      </c>
      <c r="H378" s="173" t="s">
        <v>1832</v>
      </c>
      <c r="I378" s="174">
        <v>0</v>
      </c>
      <c r="J378" s="241"/>
      <c r="K378" s="191"/>
    </row>
    <row r="379" spans="1:11" ht="12.75">
      <c r="A379" s="173" t="s">
        <v>1248</v>
      </c>
      <c r="B379" s="173" t="s">
        <v>904</v>
      </c>
      <c r="C379" s="173" t="s">
        <v>1267</v>
      </c>
      <c r="D379" s="173" t="s">
        <v>918</v>
      </c>
      <c r="E379" s="173" t="s">
        <v>916</v>
      </c>
      <c r="F379" s="173" t="s">
        <v>919</v>
      </c>
      <c r="G379" s="173" t="s">
        <v>498</v>
      </c>
      <c r="H379" s="173" t="s">
        <v>1832</v>
      </c>
      <c r="I379" s="174">
        <v>0</v>
      </c>
      <c r="J379" s="241"/>
      <c r="K379" s="192">
        <f>SUM(I374:I403)</f>
        <v>50358</v>
      </c>
    </row>
    <row r="380" spans="1:11" ht="12.75">
      <c r="A380" s="163" t="s">
        <v>1038</v>
      </c>
      <c r="B380" s="163" t="s">
        <v>904</v>
      </c>
      <c r="C380" s="163" t="s">
        <v>1268</v>
      </c>
      <c r="D380" s="163" t="s">
        <v>20</v>
      </c>
      <c r="E380" s="163" t="s">
        <v>921</v>
      </c>
      <c r="F380" s="163" t="s">
        <v>687</v>
      </c>
      <c r="G380" s="163" t="s">
        <v>498</v>
      </c>
      <c r="H380" s="163" t="s">
        <v>1834</v>
      </c>
      <c r="I380" s="164">
        <v>1500</v>
      </c>
      <c r="J380" s="241"/>
      <c r="K380" s="191"/>
    </row>
    <row r="381" spans="1:14" ht="12.75">
      <c r="A381" s="95" t="s">
        <v>1040</v>
      </c>
      <c r="B381" s="2" t="s">
        <v>904</v>
      </c>
      <c r="C381" s="2" t="s">
        <v>1269</v>
      </c>
      <c r="D381" s="2" t="s">
        <v>923</v>
      </c>
      <c r="E381" s="2" t="s">
        <v>924</v>
      </c>
      <c r="F381" s="2" t="s">
        <v>925</v>
      </c>
      <c r="G381" s="2" t="s">
        <v>498</v>
      </c>
      <c r="H381" s="2" t="s">
        <v>1836</v>
      </c>
      <c r="I381" s="120">
        <v>0</v>
      </c>
      <c r="J381" s="241"/>
      <c r="K381" s="195"/>
      <c r="L381" s="131"/>
      <c r="M381" s="5"/>
      <c r="N381" s="5"/>
    </row>
    <row r="382" spans="1:14" ht="12.75">
      <c r="A382" s="95" t="s">
        <v>1249</v>
      </c>
      <c r="B382" s="2" t="s">
        <v>904</v>
      </c>
      <c r="C382" s="2" t="s">
        <v>1270</v>
      </c>
      <c r="D382" s="2" t="s">
        <v>927</v>
      </c>
      <c r="E382" s="2" t="s">
        <v>928</v>
      </c>
      <c r="F382" s="2" t="s">
        <v>929</v>
      </c>
      <c r="G382" s="2" t="s">
        <v>498</v>
      </c>
      <c r="H382" s="2" t="s">
        <v>1836</v>
      </c>
      <c r="I382" s="120">
        <v>0</v>
      </c>
      <c r="J382" s="241"/>
      <c r="K382" s="195"/>
      <c r="L382" s="131"/>
      <c r="M382" s="5"/>
      <c r="N382" s="5"/>
    </row>
    <row r="383" spans="1:11" ht="12.75">
      <c r="A383" s="95" t="s">
        <v>1250</v>
      </c>
      <c r="B383" s="2" t="s">
        <v>904</v>
      </c>
      <c r="C383" s="2" t="s">
        <v>1271</v>
      </c>
      <c r="D383" s="2" t="s">
        <v>930</v>
      </c>
      <c r="E383" s="2" t="s">
        <v>931</v>
      </c>
      <c r="F383" s="2" t="s">
        <v>932</v>
      </c>
      <c r="G383" s="2" t="s">
        <v>498</v>
      </c>
      <c r="H383" s="2" t="s">
        <v>1836</v>
      </c>
      <c r="I383" s="120">
        <v>0</v>
      </c>
      <c r="J383" s="241"/>
      <c r="K383" s="191"/>
    </row>
    <row r="384" spans="1:11" ht="12.75">
      <c r="A384" s="95" t="s">
        <v>1251</v>
      </c>
      <c r="B384" s="2" t="s">
        <v>904</v>
      </c>
      <c r="C384" s="2" t="s">
        <v>1272</v>
      </c>
      <c r="D384" s="2" t="s">
        <v>934</v>
      </c>
      <c r="E384" s="2" t="s">
        <v>931</v>
      </c>
      <c r="F384" s="2" t="s">
        <v>935</v>
      </c>
      <c r="G384" s="2" t="s">
        <v>498</v>
      </c>
      <c r="H384" s="2" t="s">
        <v>1836</v>
      </c>
      <c r="I384" s="120">
        <v>0</v>
      </c>
      <c r="J384" s="241"/>
      <c r="K384" s="191"/>
    </row>
    <row r="385" spans="1:11" ht="12.75">
      <c r="A385" s="95" t="s">
        <v>1252</v>
      </c>
      <c r="B385" s="2" t="s">
        <v>904</v>
      </c>
      <c r="C385" s="2" t="s">
        <v>1273</v>
      </c>
      <c r="D385" s="2" t="s">
        <v>937</v>
      </c>
      <c r="E385" s="2" t="s">
        <v>938</v>
      </c>
      <c r="F385" s="2" t="s">
        <v>939</v>
      </c>
      <c r="G385" s="2" t="s">
        <v>498</v>
      </c>
      <c r="H385" s="2" t="s">
        <v>1836</v>
      </c>
      <c r="I385" s="120">
        <v>0</v>
      </c>
      <c r="J385" s="241"/>
      <c r="K385" s="191"/>
    </row>
    <row r="386" spans="1:11" ht="12.75">
      <c r="A386" s="163" t="s">
        <v>1253</v>
      </c>
      <c r="B386" s="163" t="s">
        <v>904</v>
      </c>
      <c r="C386" s="163" t="s">
        <v>1274</v>
      </c>
      <c r="D386" s="163" t="s">
        <v>20</v>
      </c>
      <c r="E386" s="163" t="s">
        <v>941</v>
      </c>
      <c r="F386" s="163" t="s">
        <v>572</v>
      </c>
      <c r="G386" s="163" t="s">
        <v>498</v>
      </c>
      <c r="H386" s="163" t="s">
        <v>1834</v>
      </c>
      <c r="I386" s="164">
        <v>1300</v>
      </c>
      <c r="J386" s="241"/>
      <c r="K386" s="191"/>
    </row>
    <row r="387" spans="1:11" ht="12.75">
      <c r="A387" s="95" t="s">
        <v>1254</v>
      </c>
      <c r="B387" s="2" t="s">
        <v>904</v>
      </c>
      <c r="C387" s="2" t="s">
        <v>1275</v>
      </c>
      <c r="D387" s="2" t="s">
        <v>942</v>
      </c>
      <c r="E387" s="2" t="s">
        <v>943</v>
      </c>
      <c r="F387" s="2" t="s">
        <v>944</v>
      </c>
      <c r="G387" s="2" t="s">
        <v>498</v>
      </c>
      <c r="H387" s="2" t="s">
        <v>1836</v>
      </c>
      <c r="I387" s="120">
        <v>0</v>
      </c>
      <c r="J387" s="241"/>
      <c r="K387" s="191"/>
    </row>
    <row r="388" spans="1:11" ht="12.75">
      <c r="A388" s="163" t="s">
        <v>1255</v>
      </c>
      <c r="B388" s="163" t="s">
        <v>904</v>
      </c>
      <c r="C388" s="163" t="s">
        <v>1276</v>
      </c>
      <c r="D388" s="163" t="s">
        <v>20</v>
      </c>
      <c r="E388" s="163" t="s">
        <v>946</v>
      </c>
      <c r="F388" s="163" t="s">
        <v>572</v>
      </c>
      <c r="G388" s="163" t="s">
        <v>498</v>
      </c>
      <c r="H388" s="163" t="s">
        <v>1834</v>
      </c>
      <c r="I388" s="164">
        <v>1300</v>
      </c>
      <c r="J388" s="241"/>
      <c r="K388" s="191"/>
    </row>
    <row r="389" spans="1:11" ht="12.75">
      <c r="A389" s="95" t="s">
        <v>1256</v>
      </c>
      <c r="B389" s="2" t="s">
        <v>904</v>
      </c>
      <c r="C389" s="2" t="s">
        <v>1277</v>
      </c>
      <c r="D389" s="2" t="s">
        <v>952</v>
      </c>
      <c r="E389" s="2" t="s">
        <v>948</v>
      </c>
      <c r="F389" s="2" t="s">
        <v>881</v>
      </c>
      <c r="G389" s="2" t="s">
        <v>498</v>
      </c>
      <c r="H389" s="2" t="s">
        <v>1836</v>
      </c>
      <c r="I389" s="120">
        <v>0</v>
      </c>
      <c r="J389" s="241"/>
      <c r="K389" s="191"/>
    </row>
    <row r="390" spans="1:11" ht="12.75">
      <c r="A390" s="95" t="s">
        <v>1257</v>
      </c>
      <c r="B390" s="2" t="s">
        <v>904</v>
      </c>
      <c r="C390" s="2" t="s">
        <v>1278</v>
      </c>
      <c r="D390" s="2" t="s">
        <v>950</v>
      </c>
      <c r="E390" s="2" t="s">
        <v>948</v>
      </c>
      <c r="F390" s="2" t="s">
        <v>951</v>
      </c>
      <c r="G390" s="2" t="s">
        <v>498</v>
      </c>
      <c r="H390" s="2" t="s">
        <v>1836</v>
      </c>
      <c r="I390" s="120">
        <v>0</v>
      </c>
      <c r="J390" s="241"/>
      <c r="K390" s="191"/>
    </row>
    <row r="391" spans="1:11" ht="12.75">
      <c r="A391" s="167" t="s">
        <v>1258</v>
      </c>
      <c r="B391" s="167" t="s">
        <v>904</v>
      </c>
      <c r="C391" s="167" t="s">
        <v>1279</v>
      </c>
      <c r="D391" s="167" t="s">
        <v>24</v>
      </c>
      <c r="E391" s="167" t="s">
        <v>954</v>
      </c>
      <c r="F391" s="167" t="s">
        <v>1639</v>
      </c>
      <c r="G391" s="167" t="s">
        <v>498</v>
      </c>
      <c r="H391" s="167" t="s">
        <v>1835</v>
      </c>
      <c r="I391" s="168">
        <v>0</v>
      </c>
      <c r="J391" s="241"/>
      <c r="K391" s="191"/>
    </row>
    <row r="392" spans="1:11" ht="12.75">
      <c r="A392" s="163" t="s">
        <v>1259</v>
      </c>
      <c r="B392" s="163" t="s">
        <v>904</v>
      </c>
      <c r="C392" s="163" t="s">
        <v>1280</v>
      </c>
      <c r="D392" s="163" t="s">
        <v>20</v>
      </c>
      <c r="E392" s="163" t="s">
        <v>956</v>
      </c>
      <c r="F392" s="163" t="s">
        <v>432</v>
      </c>
      <c r="G392" s="163" t="s">
        <v>498</v>
      </c>
      <c r="H392" s="163" t="s">
        <v>1834</v>
      </c>
      <c r="I392" s="164">
        <v>800</v>
      </c>
      <c r="J392" s="241"/>
      <c r="K392" s="191"/>
    </row>
    <row r="393" spans="1:11" ht="12.75">
      <c r="A393" s="95" t="s">
        <v>1260</v>
      </c>
      <c r="B393" s="2" t="s">
        <v>904</v>
      </c>
      <c r="C393" s="2" t="s">
        <v>1281</v>
      </c>
      <c r="D393" s="2" t="s">
        <v>958</v>
      </c>
      <c r="E393" s="2" t="s">
        <v>959</v>
      </c>
      <c r="F393" s="2" t="s">
        <v>586</v>
      </c>
      <c r="G393" s="2" t="s">
        <v>498</v>
      </c>
      <c r="H393" s="2" t="s">
        <v>1836</v>
      </c>
      <c r="I393" s="120">
        <v>0</v>
      </c>
      <c r="J393" s="241"/>
      <c r="K393" s="191"/>
    </row>
    <row r="394" spans="1:11" ht="12.75">
      <c r="A394" s="163" t="s">
        <v>1261</v>
      </c>
      <c r="B394" s="163" t="s">
        <v>904</v>
      </c>
      <c r="C394" s="163" t="s">
        <v>1282</v>
      </c>
      <c r="D394" s="163" t="s">
        <v>20</v>
      </c>
      <c r="E394" s="163" t="s">
        <v>961</v>
      </c>
      <c r="F394" s="163" t="s">
        <v>572</v>
      </c>
      <c r="G394" s="163" t="s">
        <v>498</v>
      </c>
      <c r="H394" s="163" t="s">
        <v>1834</v>
      </c>
      <c r="I394" s="164">
        <v>1300</v>
      </c>
      <c r="J394" s="241"/>
      <c r="K394" s="191"/>
    </row>
    <row r="395" spans="1:11" ht="12.75">
      <c r="A395" s="95" t="s">
        <v>1262</v>
      </c>
      <c r="B395" s="2" t="s">
        <v>904</v>
      </c>
      <c r="C395" s="2" t="s">
        <v>1283</v>
      </c>
      <c r="D395" s="2" t="s">
        <v>963</v>
      </c>
      <c r="E395" s="2" t="s">
        <v>964</v>
      </c>
      <c r="F395" s="2" t="s">
        <v>965</v>
      </c>
      <c r="G395" s="2" t="s">
        <v>498</v>
      </c>
      <c r="H395" s="2" t="s">
        <v>1836</v>
      </c>
      <c r="I395" s="120">
        <v>0</v>
      </c>
      <c r="J395" s="241"/>
      <c r="K395" s="193"/>
    </row>
    <row r="396" spans="1:11" ht="12.75">
      <c r="A396" s="163" t="s">
        <v>1289</v>
      </c>
      <c r="B396" s="163" t="s">
        <v>904</v>
      </c>
      <c r="C396" s="163" t="s">
        <v>1284</v>
      </c>
      <c r="D396" s="163" t="s">
        <v>20</v>
      </c>
      <c r="E396" s="163" t="s">
        <v>967</v>
      </c>
      <c r="F396" s="163" t="s">
        <v>383</v>
      </c>
      <c r="G396" s="163" t="s">
        <v>498</v>
      </c>
      <c r="H396" s="163" t="s">
        <v>1834</v>
      </c>
      <c r="I396" s="164">
        <v>1000</v>
      </c>
      <c r="J396" s="238">
        <v>46259000</v>
      </c>
      <c r="K396" s="190"/>
    </row>
    <row r="397" spans="1:11" ht="12.75">
      <c r="A397" s="216" t="s">
        <v>457</v>
      </c>
      <c r="B397" s="1" t="s">
        <v>458</v>
      </c>
      <c r="C397" s="3" t="s">
        <v>0</v>
      </c>
      <c r="D397" s="2" t="s">
        <v>461</v>
      </c>
      <c r="E397" s="2" t="s">
        <v>463</v>
      </c>
      <c r="F397" s="218" t="s">
        <v>465</v>
      </c>
      <c r="G397" s="219" t="s">
        <v>1</v>
      </c>
      <c r="H397" s="220" t="s">
        <v>1831</v>
      </c>
      <c r="I397" s="222" t="s">
        <v>1044</v>
      </c>
      <c r="J397" s="246"/>
      <c r="K397" s="191"/>
    </row>
    <row r="398" spans="1:11" ht="12.75">
      <c r="A398" s="217"/>
      <c r="B398" s="1" t="s">
        <v>459</v>
      </c>
      <c r="C398" s="3" t="s">
        <v>460</v>
      </c>
      <c r="D398" s="2" t="s">
        <v>462</v>
      </c>
      <c r="E398" s="2" t="s">
        <v>464</v>
      </c>
      <c r="F398" s="218"/>
      <c r="G398" s="218"/>
      <c r="H398" s="221"/>
      <c r="I398" s="223"/>
      <c r="J398" s="246"/>
      <c r="K398" s="191"/>
    </row>
    <row r="399" spans="1:11" ht="12.75">
      <c r="A399" s="95" t="s">
        <v>1292</v>
      </c>
      <c r="B399" s="2" t="s">
        <v>904</v>
      </c>
      <c r="C399" s="2" t="s">
        <v>1285</v>
      </c>
      <c r="D399" s="2" t="s">
        <v>968</v>
      </c>
      <c r="E399" s="2" t="s">
        <v>969</v>
      </c>
      <c r="F399" s="2" t="s">
        <v>970</v>
      </c>
      <c r="G399" s="2" t="s">
        <v>498</v>
      </c>
      <c r="H399" s="2" t="s">
        <v>1836</v>
      </c>
      <c r="I399" s="120">
        <v>0</v>
      </c>
      <c r="J399" s="246"/>
      <c r="K399" s="191"/>
    </row>
    <row r="400" spans="1:11" ht="12.75">
      <c r="A400" s="163" t="s">
        <v>1293</v>
      </c>
      <c r="B400" s="163" t="s">
        <v>904</v>
      </c>
      <c r="C400" s="163" t="s">
        <v>1286</v>
      </c>
      <c r="D400" s="163" t="s">
        <v>20</v>
      </c>
      <c r="E400" s="163" t="s">
        <v>971</v>
      </c>
      <c r="F400" s="163" t="s">
        <v>383</v>
      </c>
      <c r="G400" s="163" t="s">
        <v>498</v>
      </c>
      <c r="H400" s="163" t="s">
        <v>1834</v>
      </c>
      <c r="I400" s="164">
        <v>1100</v>
      </c>
      <c r="J400" s="246"/>
      <c r="K400" s="191"/>
    </row>
    <row r="401" spans="1:11" ht="12.75">
      <c r="A401" s="95" t="s">
        <v>1294</v>
      </c>
      <c r="B401" s="2" t="s">
        <v>904</v>
      </c>
      <c r="C401" s="2" t="s">
        <v>1287</v>
      </c>
      <c r="D401" s="2" t="s">
        <v>973</v>
      </c>
      <c r="E401" s="2" t="s">
        <v>974</v>
      </c>
      <c r="F401" s="2" t="s">
        <v>876</v>
      </c>
      <c r="G401" s="2" t="s">
        <v>498</v>
      </c>
      <c r="H401" s="2" t="s">
        <v>1836</v>
      </c>
      <c r="I401" s="120">
        <v>0</v>
      </c>
      <c r="J401" s="246"/>
      <c r="K401" s="191"/>
    </row>
    <row r="402" spans="1:11" ht="12.75">
      <c r="A402" s="163" t="s">
        <v>1295</v>
      </c>
      <c r="B402" s="163" t="s">
        <v>904</v>
      </c>
      <c r="C402" s="163" t="s">
        <v>1288</v>
      </c>
      <c r="D402" s="163" t="s">
        <v>20</v>
      </c>
      <c r="E402" s="163" t="s">
        <v>976</v>
      </c>
      <c r="F402" s="163" t="s">
        <v>572</v>
      </c>
      <c r="G402" s="163" t="s">
        <v>498</v>
      </c>
      <c r="H402" s="163" t="s">
        <v>1834</v>
      </c>
      <c r="I402" s="164">
        <v>1300</v>
      </c>
      <c r="J402" s="246"/>
      <c r="K402" s="191"/>
    </row>
    <row r="403" spans="1:11" ht="12.75">
      <c r="A403" s="95" t="s">
        <v>1296</v>
      </c>
      <c r="B403" s="2" t="s">
        <v>904</v>
      </c>
      <c r="C403" s="2" t="s">
        <v>1290</v>
      </c>
      <c r="D403" s="2" t="s">
        <v>1069</v>
      </c>
      <c r="E403" s="2" t="s">
        <v>1291</v>
      </c>
      <c r="F403" s="2" t="s">
        <v>1413</v>
      </c>
      <c r="G403" s="2" t="s">
        <v>498</v>
      </c>
      <c r="I403" s="120">
        <v>0</v>
      </c>
      <c r="J403" s="246"/>
      <c r="K403" s="191"/>
    </row>
    <row r="404" spans="1:11" ht="12.75">
      <c r="A404" s="175" t="s">
        <v>1297</v>
      </c>
      <c r="B404" s="175" t="s">
        <v>981</v>
      </c>
      <c r="C404" s="175" t="s">
        <v>1314</v>
      </c>
      <c r="D404" s="175" t="s">
        <v>982</v>
      </c>
      <c r="E404" s="175" t="s">
        <v>983</v>
      </c>
      <c r="F404" s="175" t="s">
        <v>984</v>
      </c>
      <c r="G404" s="175" t="s">
        <v>498</v>
      </c>
      <c r="H404" s="175" t="s">
        <v>1832</v>
      </c>
      <c r="I404" s="176">
        <v>39159</v>
      </c>
      <c r="J404" s="246"/>
      <c r="K404" s="191"/>
    </row>
    <row r="405" spans="1:11" ht="12.75">
      <c r="A405" s="167" t="s">
        <v>1298</v>
      </c>
      <c r="B405" s="167" t="s">
        <v>981</v>
      </c>
      <c r="C405" s="167" t="s">
        <v>1315</v>
      </c>
      <c r="D405" s="167" t="s">
        <v>20</v>
      </c>
      <c r="E405" s="167" t="s">
        <v>718</v>
      </c>
      <c r="F405" s="167" t="s">
        <v>530</v>
      </c>
      <c r="G405" s="167" t="s">
        <v>498</v>
      </c>
      <c r="H405" s="167" t="s">
        <v>1835</v>
      </c>
      <c r="I405" s="168">
        <v>0</v>
      </c>
      <c r="J405" s="246"/>
      <c r="K405" s="191"/>
    </row>
    <row r="406" spans="1:11" ht="12.75">
      <c r="A406" s="167" t="s">
        <v>1299</v>
      </c>
      <c r="B406" s="167" t="s">
        <v>981</v>
      </c>
      <c r="C406" s="167" t="s">
        <v>1316</v>
      </c>
      <c r="D406" s="167" t="s">
        <v>24</v>
      </c>
      <c r="E406" s="167" t="s">
        <v>987</v>
      </c>
      <c r="F406" s="167" t="s">
        <v>1640</v>
      </c>
      <c r="G406" s="167" t="s">
        <v>498</v>
      </c>
      <c r="H406" s="167" t="s">
        <v>1835</v>
      </c>
      <c r="I406" s="168">
        <v>0</v>
      </c>
      <c r="J406" s="246"/>
      <c r="K406" s="191"/>
    </row>
    <row r="407" spans="1:11" ht="12.75">
      <c r="A407" s="163" t="s">
        <v>1300</v>
      </c>
      <c r="B407" s="163" t="s">
        <v>981</v>
      </c>
      <c r="C407" s="163" t="s">
        <v>1317</v>
      </c>
      <c r="D407" s="163" t="s">
        <v>20</v>
      </c>
      <c r="E407" s="163" t="s">
        <v>989</v>
      </c>
      <c r="F407" s="163" t="s">
        <v>687</v>
      </c>
      <c r="G407" s="163" t="s">
        <v>498</v>
      </c>
      <c r="H407" s="163" t="s">
        <v>1834</v>
      </c>
      <c r="I407" s="164">
        <v>1500</v>
      </c>
      <c r="J407" s="246"/>
      <c r="K407" s="191"/>
    </row>
    <row r="408" spans="1:11" ht="12.75">
      <c r="A408" s="95" t="s">
        <v>1301</v>
      </c>
      <c r="B408" s="2" t="s">
        <v>981</v>
      </c>
      <c r="C408" s="2" t="s">
        <v>1318</v>
      </c>
      <c r="D408" s="2" t="s">
        <v>991</v>
      </c>
      <c r="E408" s="2" t="s">
        <v>992</v>
      </c>
      <c r="F408" s="2" t="s">
        <v>993</v>
      </c>
      <c r="G408" s="2" t="s">
        <v>498</v>
      </c>
      <c r="H408" s="2" t="s">
        <v>1836</v>
      </c>
      <c r="I408" s="120">
        <v>0</v>
      </c>
      <c r="J408" s="246"/>
      <c r="K408" s="191"/>
    </row>
    <row r="409" spans="1:11" ht="12.75">
      <c r="A409" s="95" t="s">
        <v>1302</v>
      </c>
      <c r="B409" s="2" t="s">
        <v>981</v>
      </c>
      <c r="C409" s="2" t="s">
        <v>1319</v>
      </c>
      <c r="D409" s="2" t="s">
        <v>995</v>
      </c>
      <c r="E409" s="2" t="s">
        <v>996</v>
      </c>
      <c r="F409" s="2" t="s">
        <v>997</v>
      </c>
      <c r="G409" s="2" t="s">
        <v>498</v>
      </c>
      <c r="H409" s="2" t="s">
        <v>1836</v>
      </c>
      <c r="I409" s="120">
        <v>0</v>
      </c>
      <c r="J409" s="246"/>
      <c r="K409" s="191"/>
    </row>
    <row r="410" spans="1:11" ht="12.75">
      <c r="A410" s="95" t="s">
        <v>1303</v>
      </c>
      <c r="B410" s="2" t="s">
        <v>981</v>
      </c>
      <c r="C410" s="2" t="s">
        <v>1320</v>
      </c>
      <c r="D410" s="2" t="s">
        <v>999</v>
      </c>
      <c r="E410" s="2" t="s">
        <v>996</v>
      </c>
      <c r="F410" s="2" t="s">
        <v>1000</v>
      </c>
      <c r="G410" s="2" t="s">
        <v>498</v>
      </c>
      <c r="H410" s="2" t="s">
        <v>1836</v>
      </c>
      <c r="I410" s="120">
        <v>0</v>
      </c>
      <c r="J410" s="246"/>
      <c r="K410" s="191"/>
    </row>
    <row r="411" spans="1:11" ht="12.75">
      <c r="A411" s="163" t="s">
        <v>1304</v>
      </c>
      <c r="B411" s="163" t="s">
        <v>981</v>
      </c>
      <c r="C411" s="163" t="s">
        <v>1321</v>
      </c>
      <c r="D411" s="163" t="s">
        <v>20</v>
      </c>
      <c r="E411" s="163" t="s">
        <v>1002</v>
      </c>
      <c r="F411" s="163" t="s">
        <v>572</v>
      </c>
      <c r="G411" s="163" t="s">
        <v>498</v>
      </c>
      <c r="H411" s="163" t="s">
        <v>1834</v>
      </c>
      <c r="I411" s="164">
        <v>1400</v>
      </c>
      <c r="J411" s="246"/>
      <c r="K411" s="191"/>
    </row>
    <row r="412" spans="1:11" ht="12.75">
      <c r="A412" s="95" t="s">
        <v>1305</v>
      </c>
      <c r="B412" s="2" t="s">
        <v>981</v>
      </c>
      <c r="C412" s="2" t="s">
        <v>1322</v>
      </c>
      <c r="D412" s="2" t="s">
        <v>1004</v>
      </c>
      <c r="E412" s="2" t="s">
        <v>1005</v>
      </c>
      <c r="F412" s="2" t="s">
        <v>1006</v>
      </c>
      <c r="G412" s="2" t="s">
        <v>498</v>
      </c>
      <c r="H412" s="2" t="s">
        <v>1836</v>
      </c>
      <c r="I412" s="120">
        <v>0</v>
      </c>
      <c r="J412" s="246"/>
      <c r="K412" s="192">
        <f>SUM(I404:I437)</f>
        <v>46259</v>
      </c>
    </row>
    <row r="413" spans="1:11" ht="12.75">
      <c r="A413" s="95" t="s">
        <v>1306</v>
      </c>
      <c r="B413" s="2" t="s">
        <v>981</v>
      </c>
      <c r="C413" s="2" t="s">
        <v>1323</v>
      </c>
      <c r="D413" s="2" t="s">
        <v>1008</v>
      </c>
      <c r="E413" s="2" t="s">
        <v>1005</v>
      </c>
      <c r="F413" s="2" t="s">
        <v>1009</v>
      </c>
      <c r="G413" s="2" t="s">
        <v>498</v>
      </c>
      <c r="H413" s="2" t="s">
        <v>1836</v>
      </c>
      <c r="I413" s="120">
        <v>0</v>
      </c>
      <c r="J413" s="246"/>
      <c r="K413" s="191"/>
    </row>
    <row r="414" spans="1:11" ht="12.75">
      <c r="A414" s="95" t="s">
        <v>1307</v>
      </c>
      <c r="B414" s="2" t="s">
        <v>981</v>
      </c>
      <c r="C414" s="2" t="s">
        <v>1324</v>
      </c>
      <c r="D414" s="2" t="s">
        <v>1011</v>
      </c>
      <c r="E414" s="2" t="s">
        <v>1012</v>
      </c>
      <c r="F414" s="2" t="s">
        <v>1013</v>
      </c>
      <c r="G414" s="2" t="s">
        <v>498</v>
      </c>
      <c r="H414" s="2" t="s">
        <v>1836</v>
      </c>
      <c r="I414" s="120">
        <v>0</v>
      </c>
      <c r="J414" s="246"/>
      <c r="K414" s="191"/>
    </row>
    <row r="415" spans="1:11" ht="12.75">
      <c r="A415" s="95" t="s">
        <v>1308</v>
      </c>
      <c r="B415" s="2" t="s">
        <v>981</v>
      </c>
      <c r="C415" s="2" t="s">
        <v>1325</v>
      </c>
      <c r="D415" s="2" t="s">
        <v>1015</v>
      </c>
      <c r="E415" s="2" t="s">
        <v>1012</v>
      </c>
      <c r="F415" s="2" t="s">
        <v>894</v>
      </c>
      <c r="G415" s="2" t="s">
        <v>498</v>
      </c>
      <c r="H415" s="2" t="s">
        <v>1836</v>
      </c>
      <c r="I415" s="120">
        <v>0</v>
      </c>
      <c r="J415" s="246"/>
      <c r="K415" s="191"/>
    </row>
    <row r="416" spans="1:11" ht="12.75">
      <c r="A416" s="95" t="s">
        <v>1309</v>
      </c>
      <c r="B416" s="2" t="s">
        <v>981</v>
      </c>
      <c r="C416" s="2" t="s">
        <v>1326</v>
      </c>
      <c r="D416" s="2" t="s">
        <v>1016</v>
      </c>
      <c r="E416" s="2" t="s">
        <v>1017</v>
      </c>
      <c r="F416" s="2" t="s">
        <v>1018</v>
      </c>
      <c r="G416" s="2" t="s">
        <v>498</v>
      </c>
      <c r="H416" s="2" t="s">
        <v>1836</v>
      </c>
      <c r="I416" s="120">
        <v>0</v>
      </c>
      <c r="J416" s="246"/>
      <c r="K416" s="191"/>
    </row>
    <row r="417" spans="1:11" s="162" customFormat="1" ht="12.75">
      <c r="A417" s="163" t="s">
        <v>1310</v>
      </c>
      <c r="B417" s="163" t="s">
        <v>981</v>
      </c>
      <c r="C417" s="163" t="s">
        <v>1327</v>
      </c>
      <c r="D417" s="163" t="s">
        <v>20</v>
      </c>
      <c r="E417" s="163" t="s">
        <v>1020</v>
      </c>
      <c r="F417" s="163" t="s">
        <v>687</v>
      </c>
      <c r="G417" s="163" t="s">
        <v>498</v>
      </c>
      <c r="H417" s="163" t="s">
        <v>1834</v>
      </c>
      <c r="I417" s="164">
        <v>1500</v>
      </c>
      <c r="J417" s="246"/>
      <c r="K417" s="191"/>
    </row>
    <row r="418" spans="1:11" ht="12.75">
      <c r="A418" s="163" t="s">
        <v>1311</v>
      </c>
      <c r="B418" s="163" t="s">
        <v>981</v>
      </c>
      <c r="C418" s="163" t="s">
        <v>1328</v>
      </c>
      <c r="D418" s="163" t="s">
        <v>20</v>
      </c>
      <c r="E418" s="163" t="s">
        <v>1022</v>
      </c>
      <c r="F418" s="163" t="s">
        <v>432</v>
      </c>
      <c r="G418" s="163" t="s">
        <v>498</v>
      </c>
      <c r="H418" s="163" t="s">
        <v>1834</v>
      </c>
      <c r="I418" s="164">
        <v>800</v>
      </c>
      <c r="J418" s="246"/>
      <c r="K418" s="191"/>
    </row>
    <row r="419" spans="1:101" ht="12.75">
      <c r="A419" s="163" t="s">
        <v>1312</v>
      </c>
      <c r="B419" s="163" t="s">
        <v>981</v>
      </c>
      <c r="C419" s="163" t="s">
        <v>1329</v>
      </c>
      <c r="D419" s="163" t="s">
        <v>20</v>
      </c>
      <c r="E419" s="163" t="s">
        <v>1024</v>
      </c>
      <c r="F419" s="163" t="s">
        <v>432</v>
      </c>
      <c r="G419" s="163" t="s">
        <v>498</v>
      </c>
      <c r="H419" s="163" t="s">
        <v>1834</v>
      </c>
      <c r="I419" s="164">
        <v>800</v>
      </c>
      <c r="J419" s="246"/>
      <c r="K419" s="191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</row>
    <row r="420" spans="1:101" ht="12.75">
      <c r="A420" s="95" t="s">
        <v>1313</v>
      </c>
      <c r="B420" s="2" t="s">
        <v>981</v>
      </c>
      <c r="C420" s="2" t="s">
        <v>1330</v>
      </c>
      <c r="D420" s="2" t="s">
        <v>1026</v>
      </c>
      <c r="E420" s="2" t="s">
        <v>1027</v>
      </c>
      <c r="F420" s="2" t="s">
        <v>1028</v>
      </c>
      <c r="G420" s="2" t="s">
        <v>498</v>
      </c>
      <c r="H420" s="2" t="s">
        <v>1836</v>
      </c>
      <c r="I420" s="120">
        <v>0</v>
      </c>
      <c r="J420" s="246"/>
      <c r="K420" s="191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</row>
    <row r="421" spans="1:256" ht="12.75">
      <c r="A421" s="95" t="s">
        <v>1336</v>
      </c>
      <c r="B421" s="2" t="s">
        <v>981</v>
      </c>
      <c r="C421" s="2" t="s">
        <v>1331</v>
      </c>
      <c r="D421" s="2" t="s">
        <v>1032</v>
      </c>
      <c r="E421" s="2" t="s">
        <v>1030</v>
      </c>
      <c r="F421" s="2" t="s">
        <v>372</v>
      </c>
      <c r="G421" s="2" t="s">
        <v>498</v>
      </c>
      <c r="H421" s="2" t="s">
        <v>1836</v>
      </c>
      <c r="I421" s="120">
        <v>0</v>
      </c>
      <c r="J421" s="246"/>
      <c r="K421" s="196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  <c r="FA421" s="70"/>
      <c r="FB421" s="70"/>
      <c r="FC421" s="70"/>
      <c r="FD421" s="70"/>
      <c r="FE421" s="70"/>
      <c r="FF421" s="70"/>
      <c r="FG421" s="70"/>
      <c r="FH421" s="70"/>
      <c r="FI421" s="70"/>
      <c r="FJ421" s="70"/>
      <c r="FK421" s="70"/>
      <c r="FL421" s="70"/>
      <c r="FM421" s="70"/>
      <c r="FN421" s="70"/>
      <c r="FO421" s="70"/>
      <c r="FP421" s="70"/>
      <c r="FQ421" s="70"/>
      <c r="FR421" s="70"/>
      <c r="FS421" s="70"/>
      <c r="FT421" s="70"/>
      <c r="FU421" s="70"/>
      <c r="FV421" s="70"/>
      <c r="FW421" s="70"/>
      <c r="FX421" s="70"/>
      <c r="FY421" s="70"/>
      <c r="FZ421" s="70"/>
      <c r="GA421" s="70"/>
      <c r="GB421" s="70"/>
      <c r="GC421" s="70"/>
      <c r="GD421" s="70"/>
      <c r="GE421" s="70"/>
      <c r="GF421" s="70"/>
      <c r="GG421" s="70"/>
      <c r="GH421" s="70"/>
      <c r="GI421" s="70"/>
      <c r="GJ421" s="70"/>
      <c r="GK421" s="70"/>
      <c r="GL421" s="70"/>
      <c r="GM421" s="70"/>
      <c r="GN421" s="70"/>
      <c r="GO421" s="70"/>
      <c r="GP421" s="70"/>
      <c r="GQ421" s="70"/>
      <c r="GR421" s="70"/>
      <c r="GS421" s="70"/>
      <c r="GT421" s="70"/>
      <c r="GU421" s="70"/>
      <c r="GV421" s="70"/>
      <c r="GW421" s="70"/>
      <c r="GX421" s="70"/>
      <c r="GY421" s="70"/>
      <c r="GZ421" s="70"/>
      <c r="HA421" s="70"/>
      <c r="HB421" s="70"/>
      <c r="HC421" s="70"/>
      <c r="HD421" s="70"/>
      <c r="HE421" s="70"/>
      <c r="HF421" s="70"/>
      <c r="HG421" s="70"/>
      <c r="HH421" s="70"/>
      <c r="HI421" s="70"/>
      <c r="HJ421" s="70"/>
      <c r="HK421" s="70"/>
      <c r="HL421" s="70"/>
      <c r="HM421" s="70"/>
      <c r="HN421" s="70"/>
      <c r="HO421" s="70"/>
      <c r="HP421" s="70"/>
      <c r="HQ421" s="70"/>
      <c r="HR421" s="70"/>
      <c r="HS421" s="70"/>
      <c r="HT421" s="70"/>
      <c r="HU421" s="70"/>
      <c r="HV421" s="70"/>
      <c r="HW421" s="70"/>
      <c r="HX421" s="70"/>
      <c r="HY421" s="70"/>
      <c r="HZ421" s="70"/>
      <c r="IA421" s="70"/>
      <c r="IB421" s="70"/>
      <c r="IC421" s="70"/>
      <c r="ID421" s="70"/>
      <c r="IE421" s="70"/>
      <c r="IF421" s="70"/>
      <c r="IG421" s="70"/>
      <c r="IH421" s="70"/>
      <c r="II421" s="70"/>
      <c r="IJ421" s="70"/>
      <c r="IK421" s="70"/>
      <c r="IL421" s="70"/>
      <c r="IM421" s="70"/>
      <c r="IN421" s="70"/>
      <c r="IO421" s="70"/>
      <c r="IP421" s="70"/>
      <c r="IQ421" s="70"/>
      <c r="IR421" s="70"/>
      <c r="IS421" s="70"/>
      <c r="IT421" s="70"/>
      <c r="IU421" s="70"/>
      <c r="IV421" s="70"/>
    </row>
    <row r="422" spans="1:256" ht="12.75">
      <c r="A422" s="95" t="s">
        <v>1339</v>
      </c>
      <c r="B422" s="2" t="s">
        <v>981</v>
      </c>
      <c r="C422" s="2" t="s">
        <v>1332</v>
      </c>
      <c r="D422" s="2" t="s">
        <v>1033</v>
      </c>
      <c r="E422" s="2" t="s">
        <v>1034</v>
      </c>
      <c r="F422" s="2" t="s">
        <v>393</v>
      </c>
      <c r="G422" s="2" t="s">
        <v>498</v>
      </c>
      <c r="H422" s="2" t="s">
        <v>1836</v>
      </c>
      <c r="I422" s="120">
        <v>0</v>
      </c>
      <c r="J422" s="246"/>
      <c r="K422" s="196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  <c r="DL422" s="70"/>
      <c r="DM422" s="70"/>
      <c r="DN422" s="70"/>
      <c r="DO422" s="70"/>
      <c r="DP422" s="70"/>
      <c r="DQ422" s="70"/>
      <c r="DR422" s="70"/>
      <c r="DS422" s="70"/>
      <c r="DT422" s="70"/>
      <c r="DU422" s="70"/>
      <c r="DV422" s="70"/>
      <c r="DW422" s="70"/>
      <c r="DX422" s="70"/>
      <c r="DY422" s="70"/>
      <c r="DZ422" s="70"/>
      <c r="EA422" s="70"/>
      <c r="EB422" s="70"/>
      <c r="EC422" s="70"/>
      <c r="ED422" s="70"/>
      <c r="EE422" s="70"/>
      <c r="EF422" s="70"/>
      <c r="EG422" s="70"/>
      <c r="EH422" s="70"/>
      <c r="EI422" s="70"/>
      <c r="EJ422" s="70"/>
      <c r="EK422" s="70"/>
      <c r="EL422" s="70"/>
      <c r="EM422" s="70"/>
      <c r="EN422" s="70"/>
      <c r="EO422" s="70"/>
      <c r="EP422" s="70"/>
      <c r="EQ422" s="70"/>
      <c r="ER422" s="70"/>
      <c r="ES422" s="70"/>
      <c r="ET422" s="70"/>
      <c r="EU422" s="70"/>
      <c r="EV422" s="70"/>
      <c r="EW422" s="70"/>
      <c r="EX422" s="70"/>
      <c r="EY422" s="70"/>
      <c r="EZ422" s="70"/>
      <c r="FA422" s="70"/>
      <c r="FB422" s="70"/>
      <c r="FC422" s="70"/>
      <c r="FD422" s="70"/>
      <c r="FE422" s="70"/>
      <c r="FF422" s="70"/>
      <c r="FG422" s="70"/>
      <c r="FH422" s="70"/>
      <c r="FI422" s="70"/>
      <c r="FJ422" s="70"/>
      <c r="FK422" s="70"/>
      <c r="FL422" s="70"/>
      <c r="FM422" s="70"/>
      <c r="FN422" s="70"/>
      <c r="FO422" s="70"/>
      <c r="FP422" s="70"/>
      <c r="FQ422" s="70"/>
      <c r="FR422" s="70"/>
      <c r="FS422" s="70"/>
      <c r="FT422" s="70"/>
      <c r="FU422" s="70"/>
      <c r="FV422" s="70"/>
      <c r="FW422" s="70"/>
      <c r="FX422" s="70"/>
      <c r="FY422" s="70"/>
      <c r="FZ422" s="70"/>
      <c r="GA422" s="70"/>
      <c r="GB422" s="70"/>
      <c r="GC422" s="70"/>
      <c r="GD422" s="70"/>
      <c r="GE422" s="70"/>
      <c r="GF422" s="70"/>
      <c r="GG422" s="70"/>
      <c r="GH422" s="70"/>
      <c r="GI422" s="70"/>
      <c r="GJ422" s="70"/>
      <c r="GK422" s="70"/>
      <c r="GL422" s="70"/>
      <c r="GM422" s="70"/>
      <c r="GN422" s="70"/>
      <c r="GO422" s="70"/>
      <c r="GP422" s="70"/>
      <c r="GQ422" s="70"/>
      <c r="GR422" s="70"/>
      <c r="GS422" s="70"/>
      <c r="GT422" s="70"/>
      <c r="GU422" s="70"/>
      <c r="GV422" s="70"/>
      <c r="GW422" s="70"/>
      <c r="GX422" s="70"/>
      <c r="GY422" s="70"/>
      <c r="GZ422" s="70"/>
      <c r="HA422" s="70"/>
      <c r="HB422" s="70"/>
      <c r="HC422" s="70"/>
      <c r="HD422" s="70"/>
      <c r="HE422" s="70"/>
      <c r="HF422" s="70"/>
      <c r="HG422" s="70"/>
      <c r="HH422" s="70"/>
      <c r="HI422" s="70"/>
      <c r="HJ422" s="70"/>
      <c r="HK422" s="70"/>
      <c r="HL422" s="70"/>
      <c r="HM422" s="70"/>
      <c r="HN422" s="70"/>
      <c r="HO422" s="70"/>
      <c r="HP422" s="70"/>
      <c r="HQ422" s="70"/>
      <c r="HR422" s="70"/>
      <c r="HS422" s="70"/>
      <c r="HT422" s="70"/>
      <c r="HU422" s="70"/>
      <c r="HV422" s="70"/>
      <c r="HW422" s="70"/>
      <c r="HX422" s="70"/>
      <c r="HY422" s="70"/>
      <c r="HZ422" s="70"/>
      <c r="IA422" s="70"/>
      <c r="IB422" s="70"/>
      <c r="IC422" s="70"/>
      <c r="ID422" s="70"/>
      <c r="IE422" s="70"/>
      <c r="IF422" s="70"/>
      <c r="IG422" s="70"/>
      <c r="IH422" s="70"/>
      <c r="II422" s="70"/>
      <c r="IJ422" s="70"/>
      <c r="IK422" s="70"/>
      <c r="IL422" s="70"/>
      <c r="IM422" s="70"/>
      <c r="IN422" s="70"/>
      <c r="IO422" s="70"/>
      <c r="IP422" s="70"/>
      <c r="IQ422" s="70"/>
      <c r="IR422" s="70"/>
      <c r="IS422" s="70"/>
      <c r="IT422" s="70"/>
      <c r="IU422" s="70"/>
      <c r="IV422" s="70"/>
    </row>
    <row r="423" spans="1:256" ht="12.75">
      <c r="A423" s="95" t="s">
        <v>1342</v>
      </c>
      <c r="B423" s="2" t="s">
        <v>981</v>
      </c>
      <c r="C423" s="2" t="s">
        <v>1333</v>
      </c>
      <c r="D423" s="2" t="s">
        <v>1035</v>
      </c>
      <c r="E423" s="2" t="s">
        <v>1036</v>
      </c>
      <c r="F423" s="2" t="s">
        <v>1037</v>
      </c>
      <c r="G423" s="2" t="s">
        <v>498</v>
      </c>
      <c r="H423" s="2" t="s">
        <v>1836</v>
      </c>
      <c r="I423" s="120">
        <v>0</v>
      </c>
      <c r="J423" s="246"/>
      <c r="K423" s="196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0"/>
      <c r="ES423" s="70"/>
      <c r="ET423" s="70"/>
      <c r="EU423" s="70"/>
      <c r="EV423" s="70"/>
      <c r="EW423" s="70"/>
      <c r="EX423" s="70"/>
      <c r="EY423" s="70"/>
      <c r="EZ423" s="70"/>
      <c r="FA423" s="70"/>
      <c r="FB423" s="70"/>
      <c r="FC423" s="70"/>
      <c r="FD423" s="70"/>
      <c r="FE423" s="70"/>
      <c r="FF423" s="70"/>
      <c r="FG423" s="70"/>
      <c r="FH423" s="70"/>
      <c r="FI423" s="70"/>
      <c r="FJ423" s="70"/>
      <c r="FK423" s="70"/>
      <c r="FL423" s="70"/>
      <c r="FM423" s="70"/>
      <c r="FN423" s="70"/>
      <c r="FO423" s="70"/>
      <c r="FP423" s="70"/>
      <c r="FQ423" s="70"/>
      <c r="FR423" s="70"/>
      <c r="FS423" s="70"/>
      <c r="FT423" s="70"/>
      <c r="FU423" s="70"/>
      <c r="FV423" s="70"/>
      <c r="FW423" s="70"/>
      <c r="FX423" s="70"/>
      <c r="FY423" s="70"/>
      <c r="FZ423" s="70"/>
      <c r="GA423" s="70"/>
      <c r="GB423" s="70"/>
      <c r="GC423" s="70"/>
      <c r="GD423" s="70"/>
      <c r="GE423" s="70"/>
      <c r="GF423" s="70"/>
      <c r="GG423" s="70"/>
      <c r="GH423" s="70"/>
      <c r="GI423" s="70"/>
      <c r="GJ423" s="70"/>
      <c r="GK423" s="70"/>
      <c r="GL423" s="70"/>
      <c r="GM423" s="70"/>
      <c r="GN423" s="70"/>
      <c r="GO423" s="70"/>
      <c r="GP423" s="70"/>
      <c r="GQ423" s="70"/>
      <c r="GR423" s="70"/>
      <c r="GS423" s="70"/>
      <c r="GT423" s="70"/>
      <c r="GU423" s="70"/>
      <c r="GV423" s="70"/>
      <c r="GW423" s="70"/>
      <c r="GX423" s="70"/>
      <c r="GY423" s="70"/>
      <c r="GZ423" s="70"/>
      <c r="HA423" s="70"/>
      <c r="HB423" s="70"/>
      <c r="HC423" s="70"/>
      <c r="HD423" s="70"/>
      <c r="HE423" s="70"/>
      <c r="HF423" s="70"/>
      <c r="HG423" s="70"/>
      <c r="HH423" s="70"/>
      <c r="HI423" s="70"/>
      <c r="HJ423" s="70"/>
      <c r="HK423" s="70"/>
      <c r="HL423" s="70"/>
      <c r="HM423" s="70"/>
      <c r="HN423" s="70"/>
      <c r="HO423" s="70"/>
      <c r="HP423" s="70"/>
      <c r="HQ423" s="70"/>
      <c r="HR423" s="70"/>
      <c r="HS423" s="70"/>
      <c r="HT423" s="70"/>
      <c r="HU423" s="70"/>
      <c r="HV423" s="70"/>
      <c r="HW423" s="70"/>
      <c r="HX423" s="70"/>
      <c r="HY423" s="70"/>
      <c r="HZ423" s="70"/>
      <c r="IA423" s="70"/>
      <c r="IB423" s="70"/>
      <c r="IC423" s="70"/>
      <c r="ID423" s="70"/>
      <c r="IE423" s="70"/>
      <c r="IF423" s="70"/>
      <c r="IG423" s="70"/>
      <c r="IH423" s="70"/>
      <c r="II423" s="70"/>
      <c r="IJ423" s="70"/>
      <c r="IK423" s="70"/>
      <c r="IL423" s="70"/>
      <c r="IM423" s="70"/>
      <c r="IN423" s="70"/>
      <c r="IO423" s="70"/>
      <c r="IP423" s="70"/>
      <c r="IQ423" s="70"/>
      <c r="IR423" s="70"/>
      <c r="IS423" s="70"/>
      <c r="IT423" s="70"/>
      <c r="IU423" s="70"/>
      <c r="IV423" s="70"/>
    </row>
    <row r="424" spans="1:256" ht="12.75">
      <c r="A424" s="163" t="s">
        <v>1345</v>
      </c>
      <c r="B424" s="163" t="s">
        <v>981</v>
      </c>
      <c r="C424" s="163" t="s">
        <v>1334</v>
      </c>
      <c r="D424" s="163" t="s">
        <v>20</v>
      </c>
      <c r="E424" s="163" t="s">
        <v>1039</v>
      </c>
      <c r="F424" s="163" t="s">
        <v>558</v>
      </c>
      <c r="G424" s="163" t="s">
        <v>498</v>
      </c>
      <c r="H424" s="163" t="s">
        <v>1834</v>
      </c>
      <c r="I424" s="164">
        <v>1100</v>
      </c>
      <c r="J424" s="246"/>
      <c r="K424" s="196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  <c r="FA424" s="70"/>
      <c r="FB424" s="70"/>
      <c r="FC424" s="70"/>
      <c r="FD424" s="70"/>
      <c r="FE424" s="70"/>
      <c r="FF424" s="70"/>
      <c r="FG424" s="70"/>
      <c r="FH424" s="70"/>
      <c r="FI424" s="70"/>
      <c r="FJ424" s="70"/>
      <c r="FK424" s="70"/>
      <c r="FL424" s="70"/>
      <c r="FM424" s="70"/>
      <c r="FN424" s="70"/>
      <c r="FO424" s="70"/>
      <c r="FP424" s="70"/>
      <c r="FQ424" s="70"/>
      <c r="FR424" s="70"/>
      <c r="FS424" s="70"/>
      <c r="FT424" s="70"/>
      <c r="FU424" s="70"/>
      <c r="FV424" s="70"/>
      <c r="FW424" s="70"/>
      <c r="FX424" s="70"/>
      <c r="FY424" s="70"/>
      <c r="FZ424" s="70"/>
      <c r="GA424" s="70"/>
      <c r="GB424" s="70"/>
      <c r="GC424" s="70"/>
      <c r="GD424" s="70"/>
      <c r="GE424" s="70"/>
      <c r="GF424" s="70"/>
      <c r="GG424" s="70"/>
      <c r="GH424" s="70"/>
      <c r="GI424" s="70"/>
      <c r="GJ424" s="70"/>
      <c r="GK424" s="70"/>
      <c r="GL424" s="70"/>
      <c r="GM424" s="70"/>
      <c r="GN424" s="70"/>
      <c r="GO424" s="70"/>
      <c r="GP424" s="70"/>
      <c r="GQ424" s="70"/>
      <c r="GR424" s="70"/>
      <c r="GS424" s="70"/>
      <c r="GT424" s="70"/>
      <c r="GU424" s="70"/>
      <c r="GV424" s="70"/>
      <c r="GW424" s="70"/>
      <c r="GX424" s="70"/>
      <c r="GY424" s="70"/>
      <c r="GZ424" s="70"/>
      <c r="HA424" s="70"/>
      <c r="HB424" s="70"/>
      <c r="HC424" s="70"/>
      <c r="HD424" s="70"/>
      <c r="HE424" s="70"/>
      <c r="HF424" s="70"/>
      <c r="HG424" s="70"/>
      <c r="HH424" s="70"/>
      <c r="HI424" s="70"/>
      <c r="HJ424" s="70"/>
      <c r="HK424" s="70"/>
      <c r="HL424" s="70"/>
      <c r="HM424" s="70"/>
      <c r="HN424" s="70"/>
      <c r="HO424" s="70"/>
      <c r="HP424" s="70"/>
      <c r="HQ424" s="70"/>
      <c r="HR424" s="70"/>
      <c r="HS424" s="70"/>
      <c r="HT424" s="70"/>
      <c r="HU424" s="70"/>
      <c r="HV424" s="70"/>
      <c r="HW424" s="70"/>
      <c r="HX424" s="70"/>
      <c r="HY424" s="70"/>
      <c r="HZ424" s="70"/>
      <c r="IA424" s="70"/>
      <c r="IB424" s="70"/>
      <c r="IC424" s="70"/>
      <c r="ID424" s="70"/>
      <c r="IE424" s="70"/>
      <c r="IF424" s="70"/>
      <c r="IG424" s="70"/>
      <c r="IH424" s="70"/>
      <c r="II424" s="70"/>
      <c r="IJ424" s="70"/>
      <c r="IK424" s="70"/>
      <c r="IL424" s="70"/>
      <c r="IM424" s="70"/>
      <c r="IN424" s="70"/>
      <c r="IO424" s="70"/>
      <c r="IP424" s="70"/>
      <c r="IQ424" s="70"/>
      <c r="IR424" s="70"/>
      <c r="IS424" s="70"/>
      <c r="IT424" s="70"/>
      <c r="IU424" s="70"/>
      <c r="IV424" s="70"/>
    </row>
    <row r="425" spans="1:256" ht="12.75">
      <c r="A425" s="95" t="s">
        <v>1347</v>
      </c>
      <c r="B425" s="95" t="s">
        <v>981</v>
      </c>
      <c r="C425" s="95" t="s">
        <v>1335</v>
      </c>
      <c r="D425" s="95" t="s">
        <v>1041</v>
      </c>
      <c r="E425" s="95" t="s">
        <v>1042</v>
      </c>
      <c r="F425" s="95" t="s">
        <v>1043</v>
      </c>
      <c r="G425" s="95" t="s">
        <v>498</v>
      </c>
      <c r="H425" s="2" t="s">
        <v>1836</v>
      </c>
      <c r="I425" s="161">
        <v>0</v>
      </c>
      <c r="J425" s="246"/>
      <c r="K425" s="196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0"/>
      <c r="ES425" s="70"/>
      <c r="ET425" s="70"/>
      <c r="EU425" s="70"/>
      <c r="EV425" s="70"/>
      <c r="EW425" s="70"/>
      <c r="EX425" s="70"/>
      <c r="EY425" s="70"/>
      <c r="EZ425" s="70"/>
      <c r="FA425" s="70"/>
      <c r="FB425" s="70"/>
      <c r="FC425" s="70"/>
      <c r="FD425" s="70"/>
      <c r="FE425" s="70"/>
      <c r="FF425" s="70"/>
      <c r="FG425" s="70"/>
      <c r="FH425" s="70"/>
      <c r="FI425" s="70"/>
      <c r="FJ425" s="70"/>
      <c r="FK425" s="70"/>
      <c r="FL425" s="70"/>
      <c r="FM425" s="70"/>
      <c r="FN425" s="70"/>
      <c r="FO425" s="70"/>
      <c r="FP425" s="70"/>
      <c r="FQ425" s="70"/>
      <c r="FR425" s="70"/>
      <c r="FS425" s="70"/>
      <c r="FT425" s="70"/>
      <c r="FU425" s="70"/>
      <c r="FV425" s="70"/>
      <c r="FW425" s="70"/>
      <c r="FX425" s="70"/>
      <c r="FY425" s="70"/>
      <c r="FZ425" s="70"/>
      <c r="GA425" s="70"/>
      <c r="GB425" s="70"/>
      <c r="GC425" s="70"/>
      <c r="GD425" s="70"/>
      <c r="GE425" s="70"/>
      <c r="GF425" s="70"/>
      <c r="GG425" s="70"/>
      <c r="GH425" s="70"/>
      <c r="GI425" s="70"/>
      <c r="GJ425" s="70"/>
      <c r="GK425" s="70"/>
      <c r="GL425" s="70"/>
      <c r="GM425" s="70"/>
      <c r="GN425" s="70"/>
      <c r="GO425" s="70"/>
      <c r="GP425" s="70"/>
      <c r="GQ425" s="70"/>
      <c r="GR425" s="70"/>
      <c r="GS425" s="70"/>
      <c r="GT425" s="70"/>
      <c r="GU425" s="70"/>
      <c r="GV425" s="70"/>
      <c r="GW425" s="70"/>
      <c r="GX425" s="70"/>
      <c r="GY425" s="70"/>
      <c r="GZ425" s="70"/>
      <c r="HA425" s="70"/>
      <c r="HB425" s="70"/>
      <c r="HC425" s="70"/>
      <c r="HD425" s="70"/>
      <c r="HE425" s="70"/>
      <c r="HF425" s="70"/>
      <c r="HG425" s="70"/>
      <c r="HH425" s="70"/>
      <c r="HI425" s="70"/>
      <c r="HJ425" s="70"/>
      <c r="HK425" s="70"/>
      <c r="HL425" s="70"/>
      <c r="HM425" s="70"/>
      <c r="HN425" s="70"/>
      <c r="HO425" s="70"/>
      <c r="HP425" s="70"/>
      <c r="HQ425" s="70"/>
      <c r="HR425" s="70"/>
      <c r="HS425" s="70"/>
      <c r="HT425" s="70"/>
      <c r="HU425" s="70"/>
      <c r="HV425" s="70"/>
      <c r="HW425" s="70"/>
      <c r="HX425" s="70"/>
      <c r="HY425" s="70"/>
      <c r="HZ425" s="70"/>
      <c r="IA425" s="70"/>
      <c r="IB425" s="70"/>
      <c r="IC425" s="70"/>
      <c r="ID425" s="70"/>
      <c r="IE425" s="70"/>
      <c r="IF425" s="70"/>
      <c r="IG425" s="70"/>
      <c r="IH425" s="70"/>
      <c r="II425" s="70"/>
      <c r="IJ425" s="70"/>
      <c r="IK425" s="70"/>
      <c r="IL425" s="70"/>
      <c r="IM425" s="70"/>
      <c r="IN425" s="70"/>
      <c r="IO425" s="70"/>
      <c r="IP425" s="70"/>
      <c r="IQ425" s="70"/>
      <c r="IR425" s="70"/>
      <c r="IS425" s="70"/>
      <c r="IT425" s="70"/>
      <c r="IU425" s="70"/>
      <c r="IV425" s="70"/>
    </row>
    <row r="426" spans="1:256" ht="12.75">
      <c r="A426" s="95" t="s">
        <v>1348</v>
      </c>
      <c r="B426" s="2" t="s">
        <v>981</v>
      </c>
      <c r="C426" s="2" t="s">
        <v>1337</v>
      </c>
      <c r="D426" s="2" t="s">
        <v>1069</v>
      </c>
      <c r="E426" s="2" t="s">
        <v>1338</v>
      </c>
      <c r="F426" s="2" t="s">
        <v>1100</v>
      </c>
      <c r="G426" s="2" t="s">
        <v>498</v>
      </c>
      <c r="H426" s="2" t="s">
        <v>1836</v>
      </c>
      <c r="I426" s="120">
        <v>0</v>
      </c>
      <c r="J426" s="246"/>
      <c r="K426" s="197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  <c r="EY426" s="70"/>
      <c r="EZ426" s="70"/>
      <c r="FA426" s="70"/>
      <c r="FB426" s="70"/>
      <c r="FC426" s="70"/>
      <c r="FD426" s="70"/>
      <c r="FE426" s="70"/>
      <c r="FF426" s="70"/>
      <c r="FG426" s="70"/>
      <c r="FH426" s="70"/>
      <c r="FI426" s="70"/>
      <c r="FJ426" s="70"/>
      <c r="FK426" s="70"/>
      <c r="FL426" s="70"/>
      <c r="FM426" s="70"/>
      <c r="FN426" s="70"/>
      <c r="FO426" s="70"/>
      <c r="FP426" s="70"/>
      <c r="FQ426" s="70"/>
      <c r="FR426" s="70"/>
      <c r="FS426" s="70"/>
      <c r="FT426" s="70"/>
      <c r="FU426" s="70"/>
      <c r="FV426" s="70"/>
      <c r="FW426" s="70"/>
      <c r="FX426" s="70"/>
      <c r="FY426" s="70"/>
      <c r="FZ426" s="70"/>
      <c r="GA426" s="70"/>
      <c r="GB426" s="70"/>
      <c r="GC426" s="70"/>
      <c r="GD426" s="70"/>
      <c r="GE426" s="70"/>
      <c r="GF426" s="70"/>
      <c r="GG426" s="70"/>
      <c r="GH426" s="70"/>
      <c r="GI426" s="70"/>
      <c r="GJ426" s="70"/>
      <c r="GK426" s="70"/>
      <c r="GL426" s="70"/>
      <c r="GM426" s="70"/>
      <c r="GN426" s="70"/>
      <c r="GO426" s="70"/>
      <c r="GP426" s="70"/>
      <c r="GQ426" s="70"/>
      <c r="GR426" s="70"/>
      <c r="GS426" s="70"/>
      <c r="GT426" s="70"/>
      <c r="GU426" s="70"/>
      <c r="GV426" s="70"/>
      <c r="GW426" s="70"/>
      <c r="GX426" s="70"/>
      <c r="GY426" s="70"/>
      <c r="GZ426" s="70"/>
      <c r="HA426" s="70"/>
      <c r="HB426" s="70"/>
      <c r="HC426" s="70"/>
      <c r="HD426" s="70"/>
      <c r="HE426" s="70"/>
      <c r="HF426" s="70"/>
      <c r="HG426" s="70"/>
      <c r="HH426" s="70"/>
      <c r="HI426" s="70"/>
      <c r="HJ426" s="70"/>
      <c r="HK426" s="70"/>
      <c r="HL426" s="70"/>
      <c r="HM426" s="70"/>
      <c r="HN426" s="70"/>
      <c r="HO426" s="70"/>
      <c r="HP426" s="70"/>
      <c r="HQ426" s="70"/>
      <c r="HR426" s="70"/>
      <c r="HS426" s="70"/>
      <c r="HT426" s="70"/>
      <c r="HU426" s="70"/>
      <c r="HV426" s="70"/>
      <c r="HW426" s="70"/>
      <c r="HX426" s="70"/>
      <c r="HY426" s="70"/>
      <c r="HZ426" s="70"/>
      <c r="IA426" s="70"/>
      <c r="IB426" s="70"/>
      <c r="IC426" s="70"/>
      <c r="ID426" s="70"/>
      <c r="IE426" s="70"/>
      <c r="IF426" s="70"/>
      <c r="IG426" s="70"/>
      <c r="IH426" s="70"/>
      <c r="II426" s="70"/>
      <c r="IJ426" s="70"/>
      <c r="IK426" s="70"/>
      <c r="IL426" s="70"/>
      <c r="IM426" s="70"/>
      <c r="IN426" s="70"/>
      <c r="IO426" s="70"/>
      <c r="IP426" s="70"/>
      <c r="IQ426" s="70"/>
      <c r="IR426" s="70"/>
      <c r="IS426" s="70"/>
      <c r="IT426" s="70"/>
      <c r="IU426" s="70"/>
      <c r="IV426" s="70"/>
    </row>
    <row r="427" spans="1:256" ht="12.75">
      <c r="A427" s="95" t="s">
        <v>1350</v>
      </c>
      <c r="B427" s="2" t="s">
        <v>981</v>
      </c>
      <c r="C427" s="2" t="s">
        <v>1340</v>
      </c>
      <c r="D427" s="2" t="s">
        <v>1069</v>
      </c>
      <c r="E427" s="2" t="s">
        <v>1341</v>
      </c>
      <c r="F427" s="2" t="s">
        <v>1392</v>
      </c>
      <c r="G427" s="2" t="s">
        <v>498</v>
      </c>
      <c r="H427" s="2" t="s">
        <v>1836</v>
      </c>
      <c r="I427" s="120">
        <v>0</v>
      </c>
      <c r="J427" s="239"/>
      <c r="K427" s="198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  <c r="FS427" s="70"/>
      <c r="FT427" s="70"/>
      <c r="FU427" s="70"/>
      <c r="FV427" s="70"/>
      <c r="FW427" s="70"/>
      <c r="FX427" s="70"/>
      <c r="FY427" s="70"/>
      <c r="FZ427" s="70"/>
      <c r="GA427" s="70"/>
      <c r="GB427" s="70"/>
      <c r="GC427" s="70"/>
      <c r="GD427" s="70"/>
      <c r="GE427" s="70"/>
      <c r="GF427" s="70"/>
      <c r="GG427" s="70"/>
      <c r="GH427" s="70"/>
      <c r="GI427" s="70"/>
      <c r="GJ427" s="70"/>
      <c r="GK427" s="70"/>
      <c r="GL427" s="70"/>
      <c r="GM427" s="70"/>
      <c r="GN427" s="70"/>
      <c r="GO427" s="70"/>
      <c r="GP427" s="70"/>
      <c r="GQ427" s="70"/>
      <c r="GR427" s="70"/>
      <c r="GS427" s="70"/>
      <c r="GT427" s="70"/>
      <c r="GU427" s="70"/>
      <c r="GV427" s="70"/>
      <c r="GW427" s="70"/>
      <c r="GX427" s="70"/>
      <c r="GY427" s="70"/>
      <c r="GZ427" s="70"/>
      <c r="HA427" s="70"/>
      <c r="HB427" s="70"/>
      <c r="HC427" s="70"/>
      <c r="HD427" s="70"/>
      <c r="HE427" s="70"/>
      <c r="HF427" s="70"/>
      <c r="HG427" s="70"/>
      <c r="HH427" s="70"/>
      <c r="HI427" s="70"/>
      <c r="HJ427" s="70"/>
      <c r="HK427" s="70"/>
      <c r="HL427" s="70"/>
      <c r="HM427" s="70"/>
      <c r="HN427" s="70"/>
      <c r="HO427" s="70"/>
      <c r="HP427" s="70"/>
      <c r="HQ427" s="70"/>
      <c r="HR427" s="70"/>
      <c r="HS427" s="70"/>
      <c r="HT427" s="70"/>
      <c r="HU427" s="70"/>
      <c r="HV427" s="70"/>
      <c r="HW427" s="70"/>
      <c r="HX427" s="70"/>
      <c r="HY427" s="70"/>
      <c r="HZ427" s="70"/>
      <c r="IA427" s="70"/>
      <c r="IB427" s="70"/>
      <c r="IC427" s="70"/>
      <c r="ID427" s="70"/>
      <c r="IE427" s="70"/>
      <c r="IF427" s="70"/>
      <c r="IG427" s="70"/>
      <c r="IH427" s="70"/>
      <c r="II427" s="70"/>
      <c r="IJ427" s="70"/>
      <c r="IK427" s="70"/>
      <c r="IL427" s="70"/>
      <c r="IM427" s="70"/>
      <c r="IN427" s="70"/>
      <c r="IO427" s="70"/>
      <c r="IP427" s="70"/>
      <c r="IQ427" s="70"/>
      <c r="IR427" s="70"/>
      <c r="IS427" s="70"/>
      <c r="IT427" s="70"/>
      <c r="IU427" s="70"/>
      <c r="IV427" s="70"/>
    </row>
    <row r="428" spans="1:256" ht="12.75">
      <c r="A428" s="95" t="s">
        <v>1352</v>
      </c>
      <c r="B428" s="2" t="s">
        <v>981</v>
      </c>
      <c r="C428" s="2" t="s">
        <v>1343</v>
      </c>
      <c r="D428" s="2" t="s">
        <v>1069</v>
      </c>
      <c r="E428" s="2" t="s">
        <v>1341</v>
      </c>
      <c r="F428" s="2" t="s">
        <v>1421</v>
      </c>
      <c r="G428" s="2" t="s">
        <v>498</v>
      </c>
      <c r="H428" s="2" t="s">
        <v>1836</v>
      </c>
      <c r="I428" s="120">
        <v>0</v>
      </c>
      <c r="J428" s="235">
        <v>800000</v>
      </c>
      <c r="K428" s="199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  <c r="IV428" s="70"/>
    </row>
    <row r="429" spans="1:256" ht="12.75">
      <c r="A429" s="95" t="s">
        <v>1372</v>
      </c>
      <c r="B429" s="2" t="s">
        <v>981</v>
      </c>
      <c r="C429" s="2" t="s">
        <v>1414</v>
      </c>
      <c r="D429" s="2" t="s">
        <v>1069</v>
      </c>
      <c r="E429" s="2" t="s">
        <v>1346</v>
      </c>
      <c r="F429" s="2" t="s">
        <v>1374</v>
      </c>
      <c r="G429" s="2" t="s">
        <v>498</v>
      </c>
      <c r="H429" s="2" t="s">
        <v>1836</v>
      </c>
      <c r="I429" s="120">
        <v>0</v>
      </c>
      <c r="J429" s="236"/>
      <c r="K429" s="196">
        <v>800</v>
      </c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  <c r="IV429" s="70"/>
    </row>
    <row r="430" spans="1:256" ht="12.75">
      <c r="A430" s="95" t="s">
        <v>1615</v>
      </c>
      <c r="B430" s="2" t="s">
        <v>981</v>
      </c>
      <c r="C430" s="2" t="s">
        <v>1415</v>
      </c>
      <c r="D430" s="2" t="s">
        <v>1069</v>
      </c>
      <c r="E430" s="2" t="s">
        <v>1344</v>
      </c>
      <c r="F430" s="2" t="s">
        <v>1422</v>
      </c>
      <c r="G430" s="2" t="s">
        <v>498</v>
      </c>
      <c r="H430" s="2" t="s">
        <v>1836</v>
      </c>
      <c r="I430" s="120">
        <v>0</v>
      </c>
      <c r="J430" s="237"/>
      <c r="K430" s="197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  <c r="II430" s="70"/>
      <c r="IJ430" s="70"/>
      <c r="IK430" s="70"/>
      <c r="IL430" s="70"/>
      <c r="IM430" s="70"/>
      <c r="IN430" s="70"/>
      <c r="IO430" s="70"/>
      <c r="IP430" s="70"/>
      <c r="IQ430" s="70"/>
      <c r="IR430" s="70"/>
      <c r="IS430" s="70"/>
      <c r="IT430" s="70"/>
      <c r="IU430" s="70"/>
      <c r="IV430" s="70"/>
    </row>
    <row r="431" spans="1:256" ht="12.75">
      <c r="A431" s="95" t="s">
        <v>1616</v>
      </c>
      <c r="B431" s="2" t="s">
        <v>981</v>
      </c>
      <c r="C431" s="2" t="s">
        <v>1416</v>
      </c>
      <c r="D431" s="2" t="s">
        <v>1069</v>
      </c>
      <c r="E431" s="2" t="s">
        <v>1341</v>
      </c>
      <c r="F431" s="2" t="s">
        <v>1388</v>
      </c>
      <c r="G431" s="2" t="s">
        <v>498</v>
      </c>
      <c r="H431" s="2" t="s">
        <v>1836</v>
      </c>
      <c r="I431" s="120">
        <v>0</v>
      </c>
      <c r="J431" s="247">
        <v>1600000</v>
      </c>
      <c r="K431" s="199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  <c r="FA431" s="70"/>
      <c r="FB431" s="70"/>
      <c r="FC431" s="70"/>
      <c r="FD431" s="70"/>
      <c r="FE431" s="70"/>
      <c r="FF431" s="70"/>
      <c r="FG431" s="70"/>
      <c r="FH431" s="70"/>
      <c r="FI431" s="70"/>
      <c r="FJ431" s="70"/>
      <c r="FK431" s="70"/>
      <c r="FL431" s="70"/>
      <c r="FM431" s="70"/>
      <c r="FN431" s="70"/>
      <c r="FO431" s="70"/>
      <c r="FP431" s="70"/>
      <c r="FQ431" s="70"/>
      <c r="FR431" s="70"/>
      <c r="FS431" s="70"/>
      <c r="FT431" s="70"/>
      <c r="FU431" s="70"/>
      <c r="FV431" s="70"/>
      <c r="FW431" s="70"/>
      <c r="FX431" s="70"/>
      <c r="FY431" s="70"/>
      <c r="FZ431" s="70"/>
      <c r="GA431" s="70"/>
      <c r="GB431" s="70"/>
      <c r="GC431" s="70"/>
      <c r="GD431" s="70"/>
      <c r="GE431" s="70"/>
      <c r="GF431" s="70"/>
      <c r="GG431" s="70"/>
      <c r="GH431" s="70"/>
      <c r="GI431" s="70"/>
      <c r="GJ431" s="70"/>
      <c r="GK431" s="70"/>
      <c r="GL431" s="70"/>
      <c r="GM431" s="70"/>
      <c r="GN431" s="70"/>
      <c r="GO431" s="70"/>
      <c r="GP431" s="70"/>
      <c r="GQ431" s="70"/>
      <c r="GR431" s="70"/>
      <c r="GS431" s="70"/>
      <c r="GT431" s="70"/>
      <c r="GU431" s="70"/>
      <c r="GV431" s="70"/>
      <c r="GW431" s="70"/>
      <c r="GX431" s="70"/>
      <c r="GY431" s="70"/>
      <c r="GZ431" s="70"/>
      <c r="HA431" s="70"/>
      <c r="HB431" s="70"/>
      <c r="HC431" s="70"/>
      <c r="HD431" s="70"/>
      <c r="HE431" s="70"/>
      <c r="HF431" s="70"/>
      <c r="HG431" s="70"/>
      <c r="HH431" s="70"/>
      <c r="HI431" s="70"/>
      <c r="HJ431" s="70"/>
      <c r="HK431" s="70"/>
      <c r="HL431" s="70"/>
      <c r="HM431" s="70"/>
      <c r="HN431" s="70"/>
      <c r="HO431" s="70"/>
      <c r="HP431" s="70"/>
      <c r="HQ431" s="70"/>
      <c r="HR431" s="70"/>
      <c r="HS431" s="70"/>
      <c r="HT431" s="70"/>
      <c r="HU431" s="70"/>
      <c r="HV431" s="70"/>
      <c r="HW431" s="70"/>
      <c r="HX431" s="70"/>
      <c r="HY431" s="70"/>
      <c r="HZ431" s="70"/>
      <c r="IA431" s="70"/>
      <c r="IB431" s="70"/>
      <c r="IC431" s="70"/>
      <c r="ID431" s="70"/>
      <c r="IE431" s="70"/>
      <c r="IF431" s="70"/>
      <c r="IG431" s="70"/>
      <c r="IH431" s="70"/>
      <c r="II431" s="70"/>
      <c r="IJ431" s="70"/>
      <c r="IK431" s="70"/>
      <c r="IL431" s="70"/>
      <c r="IM431" s="70"/>
      <c r="IN431" s="70"/>
      <c r="IO431" s="70"/>
      <c r="IP431" s="70"/>
      <c r="IQ431" s="70"/>
      <c r="IR431" s="70"/>
      <c r="IS431" s="70"/>
      <c r="IT431" s="70"/>
      <c r="IU431" s="70"/>
      <c r="IV431" s="70"/>
    </row>
    <row r="432" spans="1:256" ht="12.75">
      <c r="A432" s="95" t="s">
        <v>1617</v>
      </c>
      <c r="B432" s="2" t="s">
        <v>981</v>
      </c>
      <c r="C432" s="2" t="s">
        <v>1417</v>
      </c>
      <c r="D432" s="2" t="s">
        <v>1069</v>
      </c>
      <c r="E432" s="2" t="s">
        <v>1341</v>
      </c>
      <c r="F432" s="2" t="s">
        <v>1423</v>
      </c>
      <c r="G432" s="2" t="s">
        <v>498</v>
      </c>
      <c r="H432" s="2" t="s">
        <v>1836</v>
      </c>
      <c r="I432" s="120">
        <v>0</v>
      </c>
      <c r="J432" s="247"/>
      <c r="K432" s="196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  <c r="FA432" s="70"/>
      <c r="FB432" s="70"/>
      <c r="FC432" s="70"/>
      <c r="FD432" s="70"/>
      <c r="FE432" s="70"/>
      <c r="FF432" s="70"/>
      <c r="FG432" s="70"/>
      <c r="FH432" s="70"/>
      <c r="FI432" s="70"/>
      <c r="FJ432" s="70"/>
      <c r="FK432" s="70"/>
      <c r="FL432" s="70"/>
      <c r="FM432" s="70"/>
      <c r="FN432" s="70"/>
      <c r="FO432" s="70"/>
      <c r="FP432" s="70"/>
      <c r="FQ432" s="70"/>
      <c r="FR432" s="70"/>
      <c r="FS432" s="70"/>
      <c r="FT432" s="70"/>
      <c r="FU432" s="70"/>
      <c r="FV432" s="70"/>
      <c r="FW432" s="70"/>
      <c r="FX432" s="70"/>
      <c r="FY432" s="70"/>
      <c r="FZ432" s="70"/>
      <c r="GA432" s="70"/>
      <c r="GB432" s="70"/>
      <c r="GC432" s="70"/>
      <c r="GD432" s="70"/>
      <c r="GE432" s="70"/>
      <c r="GF432" s="70"/>
      <c r="GG432" s="70"/>
      <c r="GH432" s="70"/>
      <c r="GI432" s="70"/>
      <c r="GJ432" s="70"/>
      <c r="GK432" s="70"/>
      <c r="GL432" s="70"/>
      <c r="GM432" s="70"/>
      <c r="GN432" s="70"/>
      <c r="GO432" s="70"/>
      <c r="GP432" s="70"/>
      <c r="GQ432" s="70"/>
      <c r="GR432" s="70"/>
      <c r="GS432" s="70"/>
      <c r="GT432" s="70"/>
      <c r="GU432" s="70"/>
      <c r="GV432" s="70"/>
      <c r="GW432" s="70"/>
      <c r="GX432" s="70"/>
      <c r="GY432" s="70"/>
      <c r="GZ432" s="70"/>
      <c r="HA432" s="70"/>
      <c r="HB432" s="70"/>
      <c r="HC432" s="70"/>
      <c r="HD432" s="70"/>
      <c r="HE432" s="70"/>
      <c r="HF432" s="70"/>
      <c r="HG432" s="70"/>
      <c r="HH432" s="70"/>
      <c r="HI432" s="70"/>
      <c r="HJ432" s="70"/>
      <c r="HK432" s="70"/>
      <c r="HL432" s="70"/>
      <c r="HM432" s="70"/>
      <c r="HN432" s="70"/>
      <c r="HO432" s="70"/>
      <c r="HP432" s="70"/>
      <c r="HQ432" s="70"/>
      <c r="HR432" s="70"/>
      <c r="HS432" s="70"/>
      <c r="HT432" s="70"/>
      <c r="HU432" s="70"/>
      <c r="HV432" s="70"/>
      <c r="HW432" s="70"/>
      <c r="HX432" s="70"/>
      <c r="HY432" s="70"/>
      <c r="HZ432" s="70"/>
      <c r="IA432" s="70"/>
      <c r="IB432" s="70"/>
      <c r="IC432" s="70"/>
      <c r="ID432" s="70"/>
      <c r="IE432" s="70"/>
      <c r="IF432" s="70"/>
      <c r="IG432" s="70"/>
      <c r="IH432" s="70"/>
      <c r="II432" s="70"/>
      <c r="IJ432" s="70"/>
      <c r="IK432" s="70"/>
      <c r="IL432" s="70"/>
      <c r="IM432" s="70"/>
      <c r="IN432" s="70"/>
      <c r="IO432" s="70"/>
      <c r="IP432" s="70"/>
      <c r="IQ432" s="70"/>
      <c r="IR432" s="70"/>
      <c r="IS432" s="70"/>
      <c r="IT432" s="70"/>
      <c r="IU432" s="70"/>
      <c r="IV432" s="70"/>
    </row>
    <row r="433" spans="1:256" s="70" customFormat="1" ht="12.75">
      <c r="A433" s="216" t="s">
        <v>457</v>
      </c>
      <c r="B433" s="1" t="s">
        <v>458</v>
      </c>
      <c r="C433" s="3" t="s">
        <v>0</v>
      </c>
      <c r="D433" s="2" t="s">
        <v>461</v>
      </c>
      <c r="E433" s="2" t="s">
        <v>463</v>
      </c>
      <c r="F433" s="218" t="s">
        <v>465</v>
      </c>
      <c r="G433" s="219" t="s">
        <v>1</v>
      </c>
      <c r="H433" s="220" t="s">
        <v>1831</v>
      </c>
      <c r="I433" s="222" t="s">
        <v>1044</v>
      </c>
      <c r="J433" s="247"/>
      <c r="K433" s="192">
        <v>1600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s="70" customFormat="1" ht="12.75">
      <c r="A434" s="217"/>
      <c r="B434" s="1" t="s">
        <v>459</v>
      </c>
      <c r="C434" s="3" t="s">
        <v>460</v>
      </c>
      <c r="D434" s="2" t="s">
        <v>462</v>
      </c>
      <c r="E434" s="2" t="s">
        <v>464</v>
      </c>
      <c r="F434" s="218"/>
      <c r="G434" s="218"/>
      <c r="H434" s="221"/>
      <c r="I434" s="223"/>
      <c r="J434" s="247"/>
      <c r="K434" s="191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</row>
    <row r="435" spans="1:256" s="70" customFormat="1" ht="12.75">
      <c r="A435" s="95" t="s">
        <v>1618</v>
      </c>
      <c r="B435" s="2" t="s">
        <v>981</v>
      </c>
      <c r="C435" s="2" t="s">
        <v>1418</v>
      </c>
      <c r="D435" s="2" t="s">
        <v>1069</v>
      </c>
      <c r="E435" s="2" t="s">
        <v>1341</v>
      </c>
      <c r="F435" s="2" t="s">
        <v>1424</v>
      </c>
      <c r="G435" s="2" t="s">
        <v>498</v>
      </c>
      <c r="H435" s="2" t="s">
        <v>1836</v>
      </c>
      <c r="I435" s="120">
        <v>0</v>
      </c>
      <c r="J435" s="247"/>
      <c r="K435" s="193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</row>
    <row r="436" spans="1:256" s="70" customFormat="1" ht="12.75">
      <c r="A436" s="95" t="s">
        <v>1619</v>
      </c>
      <c r="B436" s="2" t="s">
        <v>981</v>
      </c>
      <c r="C436" s="2" t="s">
        <v>1419</v>
      </c>
      <c r="D436" s="2" t="s">
        <v>1069</v>
      </c>
      <c r="E436" s="2" t="s">
        <v>1341</v>
      </c>
      <c r="F436" s="2" t="s">
        <v>1074</v>
      </c>
      <c r="G436" s="2" t="s">
        <v>498</v>
      </c>
      <c r="H436" s="2" t="s">
        <v>1836</v>
      </c>
      <c r="I436" s="120">
        <v>0</v>
      </c>
      <c r="J436" s="186"/>
      <c r="K436" s="200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</row>
    <row r="437" spans="1:256" s="70" customFormat="1" ht="12.75">
      <c r="A437" s="95" t="s">
        <v>1620</v>
      </c>
      <c r="B437" s="2" t="s">
        <v>981</v>
      </c>
      <c r="C437" s="2" t="s">
        <v>1420</v>
      </c>
      <c r="D437" s="2" t="s">
        <v>1069</v>
      </c>
      <c r="E437" s="2" t="s">
        <v>1341</v>
      </c>
      <c r="F437" s="2" t="s">
        <v>1376</v>
      </c>
      <c r="G437" s="2" t="s">
        <v>498</v>
      </c>
      <c r="H437" s="2" t="s">
        <v>1836</v>
      </c>
      <c r="I437" s="120">
        <v>0</v>
      </c>
      <c r="J437" s="238">
        <v>4339000</v>
      </c>
      <c r="K437" s="190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</row>
    <row r="438" spans="1:256" s="70" customFormat="1" ht="12.75">
      <c r="A438" s="95" t="s">
        <v>1621</v>
      </c>
      <c r="B438" s="158" t="s">
        <v>1658</v>
      </c>
      <c r="C438" s="158" t="s">
        <v>1651</v>
      </c>
      <c r="D438" s="158" t="s">
        <v>1069</v>
      </c>
      <c r="E438" s="95" t="s">
        <v>1748</v>
      </c>
      <c r="F438" s="95" t="s">
        <v>1744</v>
      </c>
      <c r="G438" s="158" t="s">
        <v>147</v>
      </c>
      <c r="H438" s="2" t="s">
        <v>1836</v>
      </c>
      <c r="I438" s="148">
        <v>0</v>
      </c>
      <c r="J438" s="239"/>
      <c r="K438" s="193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</row>
    <row r="439" spans="1:256" s="70" customFormat="1" ht="12.75">
      <c r="A439" s="163" t="s">
        <v>1622</v>
      </c>
      <c r="B439" s="171" t="s">
        <v>1658</v>
      </c>
      <c r="C439" s="171" t="s">
        <v>1652</v>
      </c>
      <c r="D439" s="171" t="s">
        <v>20</v>
      </c>
      <c r="E439" s="163" t="s">
        <v>1746</v>
      </c>
      <c r="F439" s="163" t="s">
        <v>432</v>
      </c>
      <c r="G439" s="171" t="s">
        <v>147</v>
      </c>
      <c r="H439" s="163" t="s">
        <v>1834</v>
      </c>
      <c r="I439" s="178">
        <v>800</v>
      </c>
      <c r="J439" s="186"/>
      <c r="K439" s="200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</row>
    <row r="440" spans="1:256" s="70" customFormat="1" ht="12.75">
      <c r="A440" s="95" t="s">
        <v>1623</v>
      </c>
      <c r="B440" s="158" t="s">
        <v>1658</v>
      </c>
      <c r="C440" s="158" t="s">
        <v>1653</v>
      </c>
      <c r="D440" s="158" t="s">
        <v>1069</v>
      </c>
      <c r="E440" s="95" t="s">
        <v>1747</v>
      </c>
      <c r="F440" s="95" t="s">
        <v>1745</v>
      </c>
      <c r="G440" s="158" t="s">
        <v>147</v>
      </c>
      <c r="H440" s="2" t="s">
        <v>1836</v>
      </c>
      <c r="I440" s="177">
        <v>0</v>
      </c>
      <c r="J440" s="186"/>
      <c r="K440" s="200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</row>
    <row r="441" spans="1:256" s="70" customFormat="1" ht="12.75">
      <c r="A441" s="95" t="s">
        <v>1624</v>
      </c>
      <c r="B441" s="158" t="s">
        <v>1659</v>
      </c>
      <c r="C441" s="158" t="s">
        <v>1654</v>
      </c>
      <c r="D441" s="95" t="s">
        <v>1667</v>
      </c>
      <c r="E441" s="95" t="s">
        <v>1749</v>
      </c>
      <c r="F441" s="95" t="s">
        <v>1750</v>
      </c>
      <c r="G441" s="158" t="s">
        <v>147</v>
      </c>
      <c r="H441" s="2" t="s">
        <v>1836</v>
      </c>
      <c r="I441" s="177">
        <v>0</v>
      </c>
      <c r="J441" s="186"/>
      <c r="K441" s="200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</row>
    <row r="442" spans="1:256" s="70" customFormat="1" ht="12.75">
      <c r="A442" s="163" t="s">
        <v>1625</v>
      </c>
      <c r="B442" s="171" t="s">
        <v>1659</v>
      </c>
      <c r="C442" s="171" t="s">
        <v>1655</v>
      </c>
      <c r="D442" s="171" t="s">
        <v>20</v>
      </c>
      <c r="E442" s="163" t="s">
        <v>1751</v>
      </c>
      <c r="F442" s="163" t="s">
        <v>432</v>
      </c>
      <c r="G442" s="171" t="s">
        <v>147</v>
      </c>
      <c r="H442" s="163" t="s">
        <v>1834</v>
      </c>
      <c r="I442" s="178">
        <v>800</v>
      </c>
      <c r="J442" s="186"/>
      <c r="K442" s="200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</row>
    <row r="443" spans="1:256" s="70" customFormat="1" ht="12.75">
      <c r="A443" s="95" t="s">
        <v>1626</v>
      </c>
      <c r="B443" s="158" t="s">
        <v>1659</v>
      </c>
      <c r="C443" s="158" t="s">
        <v>1656</v>
      </c>
      <c r="D443" s="158" t="s">
        <v>1069</v>
      </c>
      <c r="E443" s="95" t="s">
        <v>1751</v>
      </c>
      <c r="F443" s="158" t="s">
        <v>1657</v>
      </c>
      <c r="G443" s="158" t="s">
        <v>147</v>
      </c>
      <c r="H443" s="2" t="s">
        <v>1836</v>
      </c>
      <c r="I443" s="177">
        <v>0</v>
      </c>
      <c r="J443" s="186"/>
      <c r="K443" s="200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</row>
    <row r="444" spans="1:256" s="70" customFormat="1" ht="12.75">
      <c r="A444" s="95" t="s">
        <v>1627</v>
      </c>
      <c r="B444" s="158" t="s">
        <v>1659</v>
      </c>
      <c r="C444" s="95" t="s">
        <v>1752</v>
      </c>
      <c r="D444" s="95" t="s">
        <v>1667</v>
      </c>
      <c r="E444" s="95" t="s">
        <v>1755</v>
      </c>
      <c r="F444" s="95" t="s">
        <v>1753</v>
      </c>
      <c r="G444" s="158" t="s">
        <v>147</v>
      </c>
      <c r="H444" s="2" t="s">
        <v>1836</v>
      </c>
      <c r="I444" s="177">
        <v>0</v>
      </c>
      <c r="J444" s="186"/>
      <c r="K444" s="200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</row>
    <row r="445" spans="1:256" ht="12" customHeight="1">
      <c r="A445" s="163" t="s">
        <v>1643</v>
      </c>
      <c r="B445" s="171" t="s">
        <v>1659</v>
      </c>
      <c r="C445" s="163" t="s">
        <v>1754</v>
      </c>
      <c r="D445" s="163" t="s">
        <v>20</v>
      </c>
      <c r="E445" s="163" t="s">
        <v>1756</v>
      </c>
      <c r="F445" s="163" t="s">
        <v>432</v>
      </c>
      <c r="G445" s="171" t="s">
        <v>147</v>
      </c>
      <c r="H445" s="163" t="s">
        <v>1834</v>
      </c>
      <c r="I445" s="178">
        <v>800</v>
      </c>
      <c r="J445" s="187"/>
      <c r="K445" s="200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</row>
    <row r="446" spans="1:11" s="5" customFormat="1" ht="12.75" customHeight="1">
      <c r="A446" s="48" t="s">
        <v>1644</v>
      </c>
      <c r="B446" s="48" t="s">
        <v>147</v>
      </c>
      <c r="C446" s="48" t="s">
        <v>1661</v>
      </c>
      <c r="D446" s="48" t="s">
        <v>1351</v>
      </c>
      <c r="E446" s="48" t="s">
        <v>1662</v>
      </c>
      <c r="F446" s="48" t="s">
        <v>1663</v>
      </c>
      <c r="G446" s="48" t="s">
        <v>147</v>
      </c>
      <c r="H446" s="2" t="s">
        <v>1836</v>
      </c>
      <c r="I446" s="148">
        <v>0</v>
      </c>
      <c r="J446" s="188">
        <v>715098000</v>
      </c>
      <c r="K446" s="201">
        <v>599296</v>
      </c>
    </row>
    <row r="447" spans="1:11" s="5" customFormat="1" ht="12.75" customHeight="1">
      <c r="A447" s="48" t="s">
        <v>1645</v>
      </c>
      <c r="B447" s="48" t="s">
        <v>1665</v>
      </c>
      <c r="C447" s="48" t="s">
        <v>1666</v>
      </c>
      <c r="D447" s="48" t="s">
        <v>1667</v>
      </c>
      <c r="E447" s="48" t="s">
        <v>1668</v>
      </c>
      <c r="F447" s="48" t="s">
        <v>1669</v>
      </c>
      <c r="G447" s="48" t="s">
        <v>1670</v>
      </c>
      <c r="H447" s="2" t="s">
        <v>1836</v>
      </c>
      <c r="I447" s="148">
        <v>0</v>
      </c>
      <c r="J447" s="189"/>
      <c r="K447" s="193"/>
    </row>
    <row r="448" spans="1:9" s="5" customFormat="1" ht="12.75" customHeight="1">
      <c r="A448" s="169" t="s">
        <v>1646</v>
      </c>
      <c r="B448" s="169" t="s">
        <v>1665</v>
      </c>
      <c r="C448" s="169" t="s">
        <v>1671</v>
      </c>
      <c r="D448" s="169" t="s">
        <v>1672</v>
      </c>
      <c r="E448" s="169" t="s">
        <v>1668</v>
      </c>
      <c r="F448" s="169"/>
      <c r="G448" s="169" t="s">
        <v>1670</v>
      </c>
      <c r="H448" s="163" t="s">
        <v>1834</v>
      </c>
      <c r="I448" s="172">
        <v>4339</v>
      </c>
    </row>
    <row r="449" spans="1:9" s="5" customFormat="1" ht="12.75" customHeight="1">
      <c r="A449" s="48" t="s">
        <v>1647</v>
      </c>
      <c r="B449" s="48" t="s">
        <v>1757</v>
      </c>
      <c r="C449" s="48" t="s">
        <v>1758</v>
      </c>
      <c r="D449" s="48" t="s">
        <v>1759</v>
      </c>
      <c r="E449" s="48" t="s">
        <v>1760</v>
      </c>
      <c r="F449" s="48" t="s">
        <v>1761</v>
      </c>
      <c r="G449" s="159"/>
      <c r="H449" s="2" t="s">
        <v>1836</v>
      </c>
      <c r="I449" s="149">
        <v>0</v>
      </c>
    </row>
    <row r="450" spans="1:9" s="5" customFormat="1" ht="12.75" customHeight="1">
      <c r="A450" s="48" t="s">
        <v>1648</v>
      </c>
      <c r="B450" s="160" t="s">
        <v>1762</v>
      </c>
      <c r="C450" s="48" t="s">
        <v>1763</v>
      </c>
      <c r="D450" s="48" t="s">
        <v>1764</v>
      </c>
      <c r="E450" s="48" t="s">
        <v>1765</v>
      </c>
      <c r="F450" s="48" t="s">
        <v>1766</v>
      </c>
      <c r="G450" s="159"/>
      <c r="H450" s="2" t="s">
        <v>1836</v>
      </c>
      <c r="I450" s="149">
        <v>0</v>
      </c>
    </row>
    <row r="451" spans="1:9" s="5" customFormat="1" ht="12.75" customHeight="1">
      <c r="A451" s="48" t="s">
        <v>1649</v>
      </c>
      <c r="B451" s="160" t="s">
        <v>1762</v>
      </c>
      <c r="C451" s="48" t="s">
        <v>1763</v>
      </c>
      <c r="D451" s="48" t="s">
        <v>1764</v>
      </c>
      <c r="E451" s="48" t="s">
        <v>1765</v>
      </c>
      <c r="F451" s="48" t="s">
        <v>1767</v>
      </c>
      <c r="G451" s="159"/>
      <c r="H451" s="2" t="s">
        <v>1836</v>
      </c>
      <c r="I451" s="149">
        <v>0</v>
      </c>
    </row>
    <row r="452" spans="1:9" s="5" customFormat="1" ht="12" customHeight="1">
      <c r="A452" s="48" t="s">
        <v>1768</v>
      </c>
      <c r="B452" s="48" t="s">
        <v>1769</v>
      </c>
      <c r="C452" s="48" t="s">
        <v>1770</v>
      </c>
      <c r="D452" s="48" t="s">
        <v>1764</v>
      </c>
      <c r="E452" s="48"/>
      <c r="F452" s="48" t="s">
        <v>1771</v>
      </c>
      <c r="G452" s="159"/>
      <c r="H452" s="2" t="s">
        <v>1836</v>
      </c>
      <c r="I452" s="149">
        <v>0</v>
      </c>
    </row>
    <row r="453" spans="1:9" s="5" customFormat="1" ht="11.25" customHeight="1" hidden="1">
      <c r="A453" s="48" t="s">
        <v>1650</v>
      </c>
      <c r="B453" s="48" t="s">
        <v>1769</v>
      </c>
      <c r="C453" s="48" t="s">
        <v>1770</v>
      </c>
      <c r="D453" s="48" t="s">
        <v>1764</v>
      </c>
      <c r="E453" s="48"/>
      <c r="F453" s="48" t="s">
        <v>1772</v>
      </c>
      <c r="G453" s="159"/>
      <c r="H453" s="2" t="s">
        <v>1836</v>
      </c>
      <c r="I453" s="149">
        <v>0</v>
      </c>
    </row>
    <row r="454" spans="1:9" s="5" customFormat="1" ht="11.25" customHeight="1" hidden="1">
      <c r="A454" s="48" t="s">
        <v>1664</v>
      </c>
      <c r="B454" s="48" t="s">
        <v>1769</v>
      </c>
      <c r="C454" s="48" t="s">
        <v>1770</v>
      </c>
      <c r="D454" s="48" t="s">
        <v>1764</v>
      </c>
      <c r="E454" s="48"/>
      <c r="F454" s="48" t="s">
        <v>1773</v>
      </c>
      <c r="G454" s="159"/>
      <c r="H454" s="2" t="s">
        <v>1836</v>
      </c>
      <c r="I454" s="149">
        <v>0</v>
      </c>
    </row>
    <row r="455" spans="1:9" s="5" customFormat="1" ht="11.25" customHeight="1" thickBot="1">
      <c r="A455" s="214"/>
      <c r="B455" s="214"/>
      <c r="C455" s="214"/>
      <c r="D455" s="214"/>
      <c r="E455" s="214"/>
      <c r="F455" s="214" t="s">
        <v>1743</v>
      </c>
      <c r="G455" s="214"/>
      <c r="H455" s="214"/>
      <c r="I455" s="215"/>
    </row>
    <row r="456" spans="1:9" s="5" customFormat="1" ht="11.25" customHeight="1">
      <c r="A456" s="242" t="s">
        <v>1851</v>
      </c>
      <c r="B456" s="243"/>
      <c r="C456" s="243"/>
      <c r="D456" s="243"/>
      <c r="E456" s="243"/>
      <c r="F456" s="243"/>
      <c r="G456" s="243"/>
      <c r="H456" s="202"/>
      <c r="I456" s="119">
        <v>715098</v>
      </c>
    </row>
    <row r="457" spans="1:9" s="5" customFormat="1" ht="11.25" customHeight="1">
      <c r="A457" s="203"/>
      <c r="B457" s="202"/>
      <c r="C457" s="202"/>
      <c r="D457" s="202"/>
      <c r="E457" s="202"/>
      <c r="F457" s="202"/>
      <c r="G457" s="202"/>
      <c r="H457" s="202"/>
      <c r="I457" s="119"/>
    </row>
    <row r="458" spans="1:9" s="5" customFormat="1" ht="11.25" customHeight="1">
      <c r="A458" s="203"/>
      <c r="B458" s="202"/>
      <c r="C458" s="202"/>
      <c r="D458" s="202"/>
      <c r="E458" s="202"/>
      <c r="F458" s="202"/>
      <c r="G458" s="202"/>
      <c r="H458" s="202"/>
      <c r="I458" s="119"/>
    </row>
    <row r="459" spans="1:9" s="5" customFormat="1" ht="11.25" customHeight="1">
      <c r="A459" s="203"/>
      <c r="B459" s="202"/>
      <c r="C459" s="202"/>
      <c r="D459" s="202"/>
      <c r="E459" s="202"/>
      <c r="F459" s="202"/>
      <c r="G459" s="202"/>
      <c r="H459" s="202"/>
      <c r="I459" s="119"/>
    </row>
    <row r="460" spans="1:9" s="5" customFormat="1" ht="11.25" customHeight="1">
      <c r="A460" s="203"/>
      <c r="B460" s="202"/>
      <c r="C460" s="202"/>
      <c r="D460" s="202"/>
      <c r="E460" s="202"/>
      <c r="F460" s="202"/>
      <c r="G460" s="202"/>
      <c r="H460" s="202"/>
      <c r="I460" s="119"/>
    </row>
    <row r="461" spans="1:9" s="5" customFormat="1" ht="11.25" customHeight="1">
      <c r="A461" s="203"/>
      <c r="B461" s="202"/>
      <c r="C461" s="202"/>
      <c r="D461" s="202"/>
      <c r="E461" s="202"/>
      <c r="F461" s="202"/>
      <c r="G461" s="202"/>
      <c r="H461" s="202"/>
      <c r="I461" s="119"/>
    </row>
    <row r="462" spans="1:9" s="5" customFormat="1" ht="11.25" customHeight="1">
      <c r="A462" s="203"/>
      <c r="B462" s="202"/>
      <c r="C462" s="202"/>
      <c r="D462" s="202"/>
      <c r="E462" s="202"/>
      <c r="F462" s="202"/>
      <c r="G462" s="202"/>
      <c r="H462" s="202"/>
      <c r="I462" s="119"/>
    </row>
    <row r="463" spans="1:9" s="5" customFormat="1" ht="11.25" customHeight="1">
      <c r="A463" s="203"/>
      <c r="B463" s="202"/>
      <c r="C463" s="202"/>
      <c r="D463" s="202"/>
      <c r="E463" s="202"/>
      <c r="F463" s="202"/>
      <c r="G463" s="202"/>
      <c r="H463" s="202"/>
      <c r="I463" s="119"/>
    </row>
    <row r="464" spans="1:9" s="5" customFormat="1" ht="11.25" customHeight="1">
      <c r="A464" s="203"/>
      <c r="B464" s="202"/>
      <c r="C464" s="202"/>
      <c r="D464" s="202"/>
      <c r="E464" s="202"/>
      <c r="F464" s="202"/>
      <c r="G464" s="202"/>
      <c r="H464" s="202"/>
      <c r="I464" s="119"/>
    </row>
    <row r="465" spans="1:9" s="5" customFormat="1" ht="11.25" customHeight="1">
      <c r="A465" s="203"/>
      <c r="B465" s="202"/>
      <c r="C465" s="202"/>
      <c r="D465" s="202"/>
      <c r="E465" s="202"/>
      <c r="F465" s="202"/>
      <c r="G465" s="202"/>
      <c r="H465" s="202"/>
      <c r="I465" s="119"/>
    </row>
    <row r="466" spans="1:9" s="5" customFormat="1" ht="11.25" customHeight="1">
      <c r="A466" s="203"/>
      <c r="B466" s="202"/>
      <c r="C466" s="202"/>
      <c r="D466" s="202"/>
      <c r="E466" s="202"/>
      <c r="F466" s="202"/>
      <c r="G466" s="202"/>
      <c r="H466" s="202"/>
      <c r="I466" s="119"/>
    </row>
    <row r="467" spans="1:9" s="5" customFormat="1" ht="11.25" customHeight="1">
      <c r="A467" s="203"/>
      <c r="B467" s="202"/>
      <c r="C467" s="202"/>
      <c r="D467" s="202"/>
      <c r="E467" s="202"/>
      <c r="F467" s="202"/>
      <c r="G467" s="202"/>
      <c r="H467" s="202"/>
      <c r="I467" s="119"/>
    </row>
    <row r="468" spans="1:9" s="5" customFormat="1" ht="11.25" customHeight="1">
      <c r="A468" s="203"/>
      <c r="B468" s="202"/>
      <c r="C468" s="202"/>
      <c r="D468" s="202"/>
      <c r="E468" s="202"/>
      <c r="F468" s="202"/>
      <c r="G468" s="202"/>
      <c r="H468" s="202"/>
      <c r="I468" s="119"/>
    </row>
    <row r="469" spans="1:9" s="5" customFormat="1" ht="11.25" customHeight="1">
      <c r="A469" s="203"/>
      <c r="B469" s="202"/>
      <c r="C469" s="202"/>
      <c r="D469" s="202"/>
      <c r="E469" s="202"/>
      <c r="F469" s="202"/>
      <c r="G469" s="202"/>
      <c r="H469" s="202"/>
      <c r="I469" s="119"/>
    </row>
    <row r="470" spans="1:9" s="5" customFormat="1" ht="11.25" customHeight="1">
      <c r="A470" s="203"/>
      <c r="B470" s="202"/>
      <c r="C470" s="202"/>
      <c r="D470" s="202"/>
      <c r="E470" s="202"/>
      <c r="F470" s="202"/>
      <c r="G470" s="202"/>
      <c r="H470" s="202"/>
      <c r="I470" s="119"/>
    </row>
    <row r="471" spans="1:9" s="5" customFormat="1" ht="11.25" customHeight="1">
      <c r="A471" s="203"/>
      <c r="B471" s="202"/>
      <c r="C471" s="202"/>
      <c r="D471" s="202"/>
      <c r="E471" s="202"/>
      <c r="F471" s="202"/>
      <c r="G471" s="202"/>
      <c r="H471" s="202"/>
      <c r="I471" s="119"/>
    </row>
    <row r="472" spans="1:9" s="5" customFormat="1" ht="11.25" customHeight="1">
      <c r="A472" s="203"/>
      <c r="B472" s="202"/>
      <c r="C472" s="202"/>
      <c r="D472" s="202"/>
      <c r="E472" s="202"/>
      <c r="F472" s="202"/>
      <c r="G472" s="202"/>
      <c r="H472" s="202"/>
      <c r="I472" s="119"/>
    </row>
    <row r="473" spans="1:9" s="5" customFormat="1" ht="11.25" customHeight="1">
      <c r="A473" s="203"/>
      <c r="B473" s="202"/>
      <c r="C473" s="202"/>
      <c r="D473" s="202"/>
      <c r="E473" s="202"/>
      <c r="F473" s="202"/>
      <c r="G473" s="202"/>
      <c r="H473" s="202"/>
      <c r="I473" s="119"/>
    </row>
    <row r="474" spans="1:9" s="5" customFormat="1" ht="11.25" customHeight="1">
      <c r="A474" s="203"/>
      <c r="B474" s="202"/>
      <c r="C474" s="202"/>
      <c r="D474" s="202"/>
      <c r="E474" s="202"/>
      <c r="F474" s="202"/>
      <c r="G474" s="202"/>
      <c r="H474" s="202"/>
      <c r="I474" s="119"/>
    </row>
    <row r="475" spans="1:9" s="5" customFormat="1" ht="11.25" customHeight="1">
      <c r="A475" s="240"/>
      <c r="B475" s="240"/>
      <c r="C475" s="240"/>
      <c r="D475" s="240"/>
      <c r="E475" s="240"/>
      <c r="F475" s="240"/>
      <c r="G475" s="240"/>
      <c r="H475" s="18"/>
      <c r="I475" s="204"/>
    </row>
    <row r="476" spans="1:9" s="5" customFormat="1" ht="19.5" customHeight="1" thickBot="1">
      <c r="A476" s="18"/>
      <c r="I476" s="119"/>
    </row>
    <row r="477" spans="1:9" s="5" customFormat="1" ht="11.25" customHeight="1">
      <c r="A477" s="205"/>
      <c r="B477" s="206"/>
      <c r="C477" s="206"/>
      <c r="D477" s="206"/>
      <c r="E477" s="206"/>
      <c r="F477" s="206"/>
      <c r="G477" s="206"/>
      <c r="H477" s="206"/>
      <c r="I477" s="207"/>
    </row>
    <row r="478" spans="1:9" s="5" customFormat="1" ht="11.25" customHeight="1">
      <c r="A478" s="208" t="s">
        <v>1837</v>
      </c>
      <c r="B478" s="253" t="s">
        <v>1831</v>
      </c>
      <c r="C478" s="255" t="s">
        <v>1838</v>
      </c>
      <c r="D478" s="256"/>
      <c r="E478" s="256"/>
      <c r="F478" s="257"/>
      <c r="G478" s="255" t="s">
        <v>1839</v>
      </c>
      <c r="H478" s="256"/>
      <c r="I478" s="285"/>
    </row>
    <row r="479" spans="1:9" s="5" customFormat="1" ht="11.25" customHeight="1">
      <c r="A479" s="208"/>
      <c r="B479" s="254"/>
      <c r="C479" s="258"/>
      <c r="D479" s="259"/>
      <c r="E479" s="259"/>
      <c r="F479" s="260"/>
      <c r="G479" s="258"/>
      <c r="H479" s="259"/>
      <c r="I479" s="286"/>
    </row>
    <row r="480" spans="1:9" s="5" customFormat="1" ht="11.25" customHeight="1">
      <c r="A480" s="208"/>
      <c r="B480" s="333" t="s">
        <v>1842</v>
      </c>
      <c r="C480" s="287" t="s">
        <v>1852</v>
      </c>
      <c r="D480" s="288"/>
      <c r="E480" s="288"/>
      <c r="F480" s="289"/>
      <c r="G480" s="250" t="s">
        <v>1840</v>
      </c>
      <c r="H480" s="251"/>
      <c r="I480" s="252"/>
    </row>
    <row r="481" spans="1:9" s="5" customFormat="1" ht="11.25" customHeight="1">
      <c r="A481" s="209"/>
      <c r="B481" s="334"/>
      <c r="C481" s="290"/>
      <c r="D481" s="291"/>
      <c r="E481" s="291"/>
      <c r="F481" s="292"/>
      <c r="G481" s="2"/>
      <c r="H481" s="2"/>
      <c r="I481" s="210"/>
    </row>
    <row r="482" spans="1:9" s="5" customFormat="1" ht="11.25" customHeight="1">
      <c r="A482" s="209"/>
      <c r="B482" s="334"/>
      <c r="C482" s="290"/>
      <c r="D482" s="291"/>
      <c r="E482" s="291"/>
      <c r="F482" s="292"/>
      <c r="G482" s="2"/>
      <c r="H482" s="2"/>
      <c r="I482" s="210"/>
    </row>
    <row r="483" spans="1:9" s="5" customFormat="1" ht="11.25" customHeight="1">
      <c r="A483" s="209"/>
      <c r="B483" s="334"/>
      <c r="C483" s="290"/>
      <c r="D483" s="291"/>
      <c r="E483" s="291"/>
      <c r="F483" s="292"/>
      <c r="G483" s="287" t="s">
        <v>1841</v>
      </c>
      <c r="H483" s="288"/>
      <c r="I483" s="331"/>
    </row>
    <row r="484" spans="1:9" s="5" customFormat="1" ht="11.25" customHeight="1">
      <c r="A484" s="209"/>
      <c r="B484" s="335"/>
      <c r="C484" s="293"/>
      <c r="D484" s="294"/>
      <c r="E484" s="294"/>
      <c r="F484" s="295"/>
      <c r="G484" s="293"/>
      <c r="H484" s="294"/>
      <c r="I484" s="332"/>
    </row>
    <row r="485" spans="1:9" s="5" customFormat="1" ht="12.75">
      <c r="A485" s="209"/>
      <c r="B485" s="181"/>
      <c r="C485" s="179"/>
      <c r="D485" s="18"/>
      <c r="E485" s="18"/>
      <c r="F485" s="180"/>
      <c r="G485" s="182"/>
      <c r="H485" s="183"/>
      <c r="I485" s="211"/>
    </row>
    <row r="486" spans="1:9" s="5" customFormat="1" ht="12.75">
      <c r="A486" s="209"/>
      <c r="B486" s="336" t="s">
        <v>1843</v>
      </c>
      <c r="C486" s="339" t="s">
        <v>1853</v>
      </c>
      <c r="D486" s="340"/>
      <c r="E486" s="340"/>
      <c r="F486" s="341"/>
      <c r="G486" s="224" t="s">
        <v>1844</v>
      </c>
      <c r="H486" s="225"/>
      <c r="I486" s="226"/>
    </row>
    <row r="487" spans="1:9" s="5" customFormat="1" ht="12.75">
      <c r="A487" s="209"/>
      <c r="B487" s="337"/>
      <c r="C487" s="342"/>
      <c r="D487" s="343"/>
      <c r="E487" s="343"/>
      <c r="F487" s="344"/>
      <c r="G487" s="227"/>
      <c r="H487" s="228"/>
      <c r="I487" s="229"/>
    </row>
    <row r="488" spans="1:9" s="5" customFormat="1" ht="12.75">
      <c r="A488" s="209"/>
      <c r="B488" s="338"/>
      <c r="C488" s="345"/>
      <c r="D488" s="346"/>
      <c r="E488" s="346"/>
      <c r="F488" s="347"/>
      <c r="G488" s="230"/>
      <c r="H488" s="231"/>
      <c r="I488" s="232"/>
    </row>
    <row r="489" spans="1:9" s="5" customFormat="1" ht="12.75">
      <c r="A489" s="209"/>
      <c r="B489" s="2"/>
      <c r="C489" s="2"/>
      <c r="D489" s="2"/>
      <c r="E489" s="2"/>
      <c r="F489" s="2"/>
      <c r="G489" s="2"/>
      <c r="H489" s="2"/>
      <c r="I489" s="210"/>
    </row>
    <row r="490" spans="1:9" s="5" customFormat="1" ht="12.75">
      <c r="A490" s="209"/>
      <c r="B490" s="261" t="s">
        <v>1845</v>
      </c>
      <c r="C490" s="264" t="s">
        <v>1856</v>
      </c>
      <c r="D490" s="265"/>
      <c r="E490" s="265"/>
      <c r="F490" s="266"/>
      <c r="G490" s="273" t="s">
        <v>1846</v>
      </c>
      <c r="H490" s="274"/>
      <c r="I490" s="275"/>
    </row>
    <row r="491" spans="1:9" s="5" customFormat="1" ht="12.75">
      <c r="A491" s="209"/>
      <c r="B491" s="262"/>
      <c r="C491" s="267"/>
      <c r="D491" s="268"/>
      <c r="E491" s="268"/>
      <c r="F491" s="269"/>
      <c r="G491" s="276"/>
      <c r="H491" s="277"/>
      <c r="I491" s="278"/>
    </row>
    <row r="492" spans="1:9" s="5" customFormat="1" ht="12.75">
      <c r="A492" s="209"/>
      <c r="B492" s="263"/>
      <c r="C492" s="270"/>
      <c r="D492" s="271"/>
      <c r="E492" s="271"/>
      <c r="F492" s="272"/>
      <c r="G492" s="279"/>
      <c r="H492" s="280"/>
      <c r="I492" s="281"/>
    </row>
    <row r="493" spans="1:9" s="5" customFormat="1" ht="12.75">
      <c r="A493" s="209"/>
      <c r="B493" s="2"/>
      <c r="C493" s="2"/>
      <c r="D493" s="2"/>
      <c r="E493" s="2"/>
      <c r="F493" s="2"/>
      <c r="G493" s="2"/>
      <c r="H493" s="2"/>
      <c r="I493" s="210"/>
    </row>
    <row r="494" spans="1:9" s="5" customFormat="1" ht="12.75">
      <c r="A494" s="209"/>
      <c r="B494" s="282" t="s">
        <v>1847</v>
      </c>
      <c r="C494" s="296" t="s">
        <v>1854</v>
      </c>
      <c r="D494" s="297"/>
      <c r="E494" s="297"/>
      <c r="F494" s="298"/>
      <c r="G494" s="305" t="s">
        <v>1848</v>
      </c>
      <c r="H494" s="306"/>
      <c r="I494" s="307"/>
    </row>
    <row r="495" spans="1:9" s="5" customFormat="1" ht="12.75">
      <c r="A495" s="209"/>
      <c r="B495" s="283"/>
      <c r="C495" s="299"/>
      <c r="D495" s="300"/>
      <c r="E495" s="300"/>
      <c r="F495" s="301"/>
      <c r="G495" s="308"/>
      <c r="H495" s="309"/>
      <c r="I495" s="310"/>
    </row>
    <row r="496" spans="1:9" s="5" customFormat="1" ht="12.75">
      <c r="A496" s="209"/>
      <c r="B496" s="284"/>
      <c r="C496" s="302"/>
      <c r="D496" s="303"/>
      <c r="E496" s="303"/>
      <c r="F496" s="304"/>
      <c r="G496" s="311"/>
      <c r="H496" s="312"/>
      <c r="I496" s="313"/>
    </row>
    <row r="497" spans="1:9" s="5" customFormat="1" ht="12.75">
      <c r="A497" s="209"/>
      <c r="B497" s="2"/>
      <c r="C497" s="2"/>
      <c r="D497" s="2"/>
      <c r="E497" s="2"/>
      <c r="F497" s="2"/>
      <c r="G497" s="2"/>
      <c r="H497" s="2"/>
      <c r="I497" s="210"/>
    </row>
    <row r="498" spans="1:9" s="5" customFormat="1" ht="12.75">
      <c r="A498" s="209"/>
      <c r="B498" s="314" t="s">
        <v>1849</v>
      </c>
      <c r="C498" s="317" t="s">
        <v>1855</v>
      </c>
      <c r="D498" s="318"/>
      <c r="E498" s="318"/>
      <c r="F498" s="319"/>
      <c r="G498" s="255" t="s">
        <v>1850</v>
      </c>
      <c r="H498" s="256"/>
      <c r="I498" s="285"/>
    </row>
    <row r="499" spans="1:9" s="5" customFormat="1" ht="12.75">
      <c r="A499" s="209"/>
      <c r="B499" s="315"/>
      <c r="C499" s="320"/>
      <c r="D499" s="321"/>
      <c r="E499" s="321"/>
      <c r="F499" s="322"/>
      <c r="G499" s="326"/>
      <c r="H499" s="240"/>
      <c r="I499" s="327"/>
    </row>
    <row r="500" spans="1:9" s="5" customFormat="1" ht="13.5" thickBot="1">
      <c r="A500" s="212"/>
      <c r="B500" s="316"/>
      <c r="C500" s="323"/>
      <c r="D500" s="324"/>
      <c r="E500" s="324"/>
      <c r="F500" s="325"/>
      <c r="G500" s="328"/>
      <c r="H500" s="329"/>
      <c r="I500" s="330"/>
    </row>
    <row r="501" spans="1:9" s="5" customFormat="1" ht="12.75">
      <c r="A501" s="213"/>
      <c r="I501" s="119"/>
    </row>
    <row r="502" s="5" customFormat="1" ht="12.75">
      <c r="I502" s="119"/>
    </row>
    <row r="503" spans="3:9" s="5" customFormat="1" ht="12.75">
      <c r="C503" s="240"/>
      <c r="D503" s="240"/>
      <c r="E503" s="240"/>
      <c r="F503" s="240"/>
      <c r="G503" s="240"/>
      <c r="H503" s="240"/>
      <c r="I503" s="240"/>
    </row>
    <row r="504" s="5" customFormat="1" ht="12.75">
      <c r="I504" s="119"/>
    </row>
    <row r="505" s="5" customFormat="1" ht="12.75">
      <c r="I505" s="119"/>
    </row>
    <row r="506" s="5" customFormat="1" ht="12.75">
      <c r="I506" s="119"/>
    </row>
    <row r="507" s="5" customFormat="1" ht="12.75">
      <c r="I507" s="119"/>
    </row>
    <row r="508" s="5" customFormat="1" ht="12.75">
      <c r="I508" s="119"/>
    </row>
    <row r="509" s="5" customFormat="1" ht="12.75">
      <c r="I509" s="119"/>
    </row>
    <row r="510" s="5" customFormat="1" ht="12.75">
      <c r="I510" s="119"/>
    </row>
    <row r="511" s="5" customFormat="1" ht="12.75">
      <c r="I511" s="119"/>
    </row>
    <row r="512" s="5" customFormat="1" ht="12.75">
      <c r="I512" s="119"/>
    </row>
    <row r="513" s="5" customFormat="1" ht="12.75">
      <c r="I513" s="119"/>
    </row>
    <row r="514" s="5" customFormat="1" ht="12.75">
      <c r="I514" s="119"/>
    </row>
    <row r="515" s="5" customFormat="1" ht="12.75">
      <c r="I515" s="119"/>
    </row>
    <row r="516" s="5" customFormat="1" ht="12.75">
      <c r="I516" s="119"/>
    </row>
    <row r="517" s="5" customFormat="1" ht="12.75">
      <c r="I517" s="119"/>
    </row>
    <row r="518" s="5" customFormat="1" ht="12.75">
      <c r="I518" s="119"/>
    </row>
    <row r="519" s="5" customFormat="1" ht="12.75">
      <c r="I519" s="119"/>
    </row>
    <row r="520" s="5" customFormat="1" ht="12.75">
      <c r="I520" s="119"/>
    </row>
    <row r="521" s="5" customFormat="1" ht="12.75">
      <c r="I521" s="119"/>
    </row>
    <row r="522" s="5" customFormat="1" ht="12.75">
      <c r="I522" s="119"/>
    </row>
    <row r="523" s="5" customFormat="1" ht="12.75">
      <c r="I523" s="119"/>
    </row>
    <row r="524" s="5" customFormat="1" ht="12.75" customHeight="1">
      <c r="I524" s="119"/>
    </row>
    <row r="525" s="5" customFormat="1" ht="12.75" customHeight="1">
      <c r="I525" s="119"/>
    </row>
    <row r="526" s="5" customFormat="1" ht="12.75" customHeight="1">
      <c r="I526" s="119"/>
    </row>
    <row r="527" s="5" customFormat="1" ht="12.75" customHeight="1">
      <c r="I527" s="119"/>
    </row>
    <row r="528" s="5" customFormat="1" ht="12.75" customHeight="1">
      <c r="I528" s="119"/>
    </row>
    <row r="529" s="5" customFormat="1" ht="12.75" customHeight="1">
      <c r="I529" s="119"/>
    </row>
    <row r="530" s="5" customFormat="1" ht="12.75" customHeight="1">
      <c r="I530" s="119"/>
    </row>
    <row r="531" s="5" customFormat="1" ht="12.75" customHeight="1">
      <c r="I531" s="119"/>
    </row>
    <row r="532" s="5" customFormat="1" ht="12.75" customHeight="1">
      <c r="I532" s="119"/>
    </row>
    <row r="533" s="5" customFormat="1" ht="12.75" customHeight="1">
      <c r="I533" s="119"/>
    </row>
    <row r="534" s="5" customFormat="1" ht="12.75" customHeight="1">
      <c r="I534" s="119"/>
    </row>
    <row r="535" s="5" customFormat="1" ht="12.75">
      <c r="I535" s="119"/>
    </row>
    <row r="536" s="5" customFormat="1" ht="12.75">
      <c r="I536" s="119"/>
    </row>
    <row r="537" s="5" customFormat="1" ht="12.75">
      <c r="I537" s="119"/>
    </row>
    <row r="538" s="5" customFormat="1" ht="12.75">
      <c r="I538" s="119"/>
    </row>
    <row r="539" s="5" customFormat="1" ht="12.75">
      <c r="I539" s="119"/>
    </row>
    <row r="540" s="5" customFormat="1" ht="12.75">
      <c r="I540" s="119"/>
    </row>
    <row r="541" s="5" customFormat="1" ht="12.75">
      <c r="I541" s="119"/>
    </row>
    <row r="542" s="5" customFormat="1" ht="12.75">
      <c r="I542" s="119"/>
    </row>
    <row r="543" s="5" customFormat="1" ht="12.75">
      <c r="I543" s="119"/>
    </row>
    <row r="544" s="5" customFormat="1" ht="12.75">
      <c r="I544" s="119"/>
    </row>
    <row r="545" s="5" customFormat="1" ht="12.75">
      <c r="I545" s="119"/>
    </row>
    <row r="546" s="5" customFormat="1" ht="12.75">
      <c r="I546" s="119"/>
    </row>
    <row r="547" s="5" customFormat="1" ht="12.75">
      <c r="I547" s="119"/>
    </row>
    <row r="548" s="5" customFormat="1" ht="12.75">
      <c r="I548" s="119"/>
    </row>
    <row r="549" s="5" customFormat="1" ht="12.75">
      <c r="I549" s="119"/>
    </row>
    <row r="550" s="5" customFormat="1" ht="12.75">
      <c r="I550" s="119"/>
    </row>
    <row r="551" s="5" customFormat="1" ht="12.75">
      <c r="I551" s="119"/>
    </row>
    <row r="552" s="5" customFormat="1" ht="12.75">
      <c r="I552" s="119"/>
    </row>
    <row r="553" s="5" customFormat="1" ht="12.75">
      <c r="I553" s="119"/>
    </row>
    <row r="554" s="5" customFormat="1" ht="12.75">
      <c r="I554" s="119"/>
    </row>
    <row r="555" s="5" customFormat="1" ht="12.75">
      <c r="I555" s="119"/>
    </row>
    <row r="556" s="5" customFormat="1" ht="12.75">
      <c r="I556" s="119"/>
    </row>
    <row r="557" s="5" customFormat="1" ht="12.75">
      <c r="I557" s="119"/>
    </row>
    <row r="558" s="5" customFormat="1" ht="12.75">
      <c r="I558" s="119"/>
    </row>
    <row r="559" s="5" customFormat="1" ht="12.75">
      <c r="I559" s="119"/>
    </row>
    <row r="560" s="5" customFormat="1" ht="12.75">
      <c r="I560" s="119"/>
    </row>
    <row r="561" s="5" customFormat="1" ht="12.75">
      <c r="I561" s="119"/>
    </row>
    <row r="562" s="5" customFormat="1" ht="12.75">
      <c r="I562" s="119"/>
    </row>
    <row r="563" s="5" customFormat="1" ht="12.75">
      <c r="I563" s="119"/>
    </row>
    <row r="564" s="5" customFormat="1" ht="12.75">
      <c r="I564" s="119"/>
    </row>
    <row r="565" s="5" customFormat="1" ht="12.75">
      <c r="I565" s="119"/>
    </row>
    <row r="566" s="5" customFormat="1" ht="12.75">
      <c r="I566" s="119"/>
    </row>
    <row r="567" s="5" customFormat="1" ht="12.75">
      <c r="I567" s="119"/>
    </row>
    <row r="568" s="5" customFormat="1" ht="12.75">
      <c r="I568" s="119"/>
    </row>
    <row r="569" s="5" customFormat="1" ht="12.75">
      <c r="I569" s="119"/>
    </row>
    <row r="570" s="5" customFormat="1" ht="12.75">
      <c r="I570" s="119"/>
    </row>
    <row r="571" s="5" customFormat="1" ht="12.75">
      <c r="I571" s="119"/>
    </row>
    <row r="572" s="5" customFormat="1" ht="12.75">
      <c r="I572" s="119"/>
    </row>
    <row r="573" s="5" customFormat="1" ht="12.75">
      <c r="I573" s="119"/>
    </row>
    <row r="574" s="5" customFormat="1" ht="12.75">
      <c r="I574" s="119"/>
    </row>
    <row r="575" s="5" customFormat="1" ht="12.75">
      <c r="I575" s="119"/>
    </row>
    <row r="576" s="5" customFormat="1" ht="12.75">
      <c r="I576" s="119"/>
    </row>
    <row r="577" s="5" customFormat="1" ht="12.75">
      <c r="I577" s="119"/>
    </row>
    <row r="578" s="5" customFormat="1" ht="12.75">
      <c r="I578" s="119"/>
    </row>
    <row r="579" s="5" customFormat="1" ht="12.75">
      <c r="I579" s="119"/>
    </row>
    <row r="580" s="5" customFormat="1" ht="12.75">
      <c r="I580" s="119"/>
    </row>
    <row r="581" s="5" customFormat="1" ht="12.75">
      <c r="I581" s="119"/>
    </row>
    <row r="582" s="5" customFormat="1" ht="12.75">
      <c r="I582" s="119"/>
    </row>
    <row r="583" s="5" customFormat="1" ht="12.75">
      <c r="I583" s="119"/>
    </row>
    <row r="584" s="5" customFormat="1" ht="12.75">
      <c r="I584" s="119"/>
    </row>
    <row r="585" s="5" customFormat="1" ht="12.75">
      <c r="I585" s="119"/>
    </row>
    <row r="586" s="5" customFormat="1" ht="12.75">
      <c r="I586" s="119"/>
    </row>
    <row r="587" s="5" customFormat="1" ht="12.75">
      <c r="I587" s="119"/>
    </row>
    <row r="588" s="5" customFormat="1" ht="12.75">
      <c r="I588" s="119"/>
    </row>
    <row r="589" s="5" customFormat="1" ht="12.75">
      <c r="I589" s="119"/>
    </row>
    <row r="590" s="5" customFormat="1" ht="12.75">
      <c r="I590" s="119"/>
    </row>
    <row r="591" s="5" customFormat="1" ht="12.75">
      <c r="I591" s="119"/>
    </row>
    <row r="592" s="5" customFormat="1" ht="12.75">
      <c r="I592" s="119"/>
    </row>
    <row r="593" s="5" customFormat="1" ht="12.75">
      <c r="I593" s="119"/>
    </row>
    <row r="594" s="5" customFormat="1" ht="12.75">
      <c r="I594" s="119"/>
    </row>
    <row r="595" s="5" customFormat="1" ht="12.75">
      <c r="I595" s="119"/>
    </row>
    <row r="596" s="5" customFormat="1" ht="12.75">
      <c r="I596" s="119"/>
    </row>
    <row r="597" s="5" customFormat="1" ht="12.75">
      <c r="I597" s="119"/>
    </row>
    <row r="598" s="5" customFormat="1" ht="12.75">
      <c r="I598" s="119"/>
    </row>
    <row r="599" s="5" customFormat="1" ht="12.75">
      <c r="I599" s="119"/>
    </row>
    <row r="600" s="5" customFormat="1" ht="12.75">
      <c r="I600" s="119"/>
    </row>
    <row r="601" s="5" customFormat="1" ht="12.75">
      <c r="I601" s="119"/>
    </row>
    <row r="602" s="5" customFormat="1" ht="12.75">
      <c r="I602" s="119"/>
    </row>
    <row r="603" s="5" customFormat="1" ht="12.75">
      <c r="I603" s="119"/>
    </row>
    <row r="604" s="5" customFormat="1" ht="12.75">
      <c r="I604" s="119"/>
    </row>
    <row r="605" s="5" customFormat="1" ht="12.75">
      <c r="I605" s="119"/>
    </row>
    <row r="606" s="5" customFormat="1" ht="12.75">
      <c r="I606" s="119"/>
    </row>
    <row r="607" s="5" customFormat="1" ht="12.75">
      <c r="I607" s="119"/>
    </row>
    <row r="608" s="5" customFormat="1" ht="12.75">
      <c r="I608" s="119"/>
    </row>
    <row r="609" s="5" customFormat="1" ht="12.75">
      <c r="I609" s="119"/>
    </row>
    <row r="610" s="5" customFormat="1" ht="12.75">
      <c r="I610" s="119"/>
    </row>
    <row r="611" s="5" customFormat="1" ht="12.75">
      <c r="I611" s="119"/>
    </row>
    <row r="612" s="5" customFormat="1" ht="12.75">
      <c r="I612" s="119"/>
    </row>
    <row r="613" s="5" customFormat="1" ht="12.75">
      <c r="I613" s="119"/>
    </row>
    <row r="614" s="5" customFormat="1" ht="12.75">
      <c r="I614" s="119"/>
    </row>
    <row r="615" s="5" customFormat="1" ht="12.75">
      <c r="I615" s="119"/>
    </row>
    <row r="616" s="5" customFormat="1" ht="12.75">
      <c r="I616" s="119"/>
    </row>
    <row r="617" s="5" customFormat="1" ht="12.75">
      <c r="I617" s="119"/>
    </row>
    <row r="618" s="5" customFormat="1" ht="12.75">
      <c r="I618" s="119"/>
    </row>
    <row r="619" s="5" customFormat="1" ht="12.75">
      <c r="I619" s="119"/>
    </row>
    <row r="620" s="5" customFormat="1" ht="12.75">
      <c r="I620" s="119"/>
    </row>
    <row r="621" s="5" customFormat="1" ht="12.75">
      <c r="I621" s="119"/>
    </row>
    <row r="622" s="5" customFormat="1" ht="12.75">
      <c r="I622" s="119"/>
    </row>
    <row r="623" s="5" customFormat="1" ht="12.75">
      <c r="I623" s="119"/>
    </row>
    <row r="624" s="5" customFormat="1" ht="12.75">
      <c r="I624" s="119"/>
    </row>
    <row r="625" s="5" customFormat="1" ht="12.75">
      <c r="I625" s="119"/>
    </row>
    <row r="626" s="5" customFormat="1" ht="12.75">
      <c r="I626" s="119"/>
    </row>
    <row r="627" s="5" customFormat="1" ht="12.75">
      <c r="I627" s="119"/>
    </row>
    <row r="628" s="5" customFormat="1" ht="12.75">
      <c r="I628" s="119"/>
    </row>
    <row r="629" s="5" customFormat="1" ht="12.75">
      <c r="I629" s="119"/>
    </row>
    <row r="630" s="5" customFormat="1" ht="12.75">
      <c r="I630" s="119"/>
    </row>
    <row r="631" s="5" customFormat="1" ht="12.75">
      <c r="I631" s="119"/>
    </row>
    <row r="632" s="5" customFormat="1" ht="12.75">
      <c r="I632" s="119"/>
    </row>
    <row r="633" s="5" customFormat="1" ht="12.75">
      <c r="I633" s="119"/>
    </row>
    <row r="634" s="5" customFormat="1" ht="12.75">
      <c r="I634" s="119"/>
    </row>
    <row r="635" s="5" customFormat="1" ht="12.75">
      <c r="I635" s="119"/>
    </row>
    <row r="636" s="5" customFormat="1" ht="12.75">
      <c r="I636" s="119"/>
    </row>
    <row r="637" s="5" customFormat="1" ht="12.75">
      <c r="I637" s="119"/>
    </row>
    <row r="638" s="5" customFormat="1" ht="12.75">
      <c r="I638" s="119"/>
    </row>
    <row r="639" s="5" customFormat="1" ht="12.75">
      <c r="I639" s="119"/>
    </row>
    <row r="640" s="5" customFormat="1" ht="12.75">
      <c r="I640" s="119"/>
    </row>
    <row r="641" s="5" customFormat="1" ht="12.75">
      <c r="I641" s="119"/>
    </row>
    <row r="642" s="5" customFormat="1" ht="12.75">
      <c r="I642" s="119"/>
    </row>
    <row r="643" s="5" customFormat="1" ht="12.75">
      <c r="I643" s="119"/>
    </row>
    <row r="644" s="5" customFormat="1" ht="12.75">
      <c r="I644" s="119"/>
    </row>
    <row r="645" s="5" customFormat="1" ht="12.75">
      <c r="I645" s="119"/>
    </row>
    <row r="646" s="5" customFormat="1" ht="12.75">
      <c r="I646" s="119"/>
    </row>
    <row r="647" s="5" customFormat="1" ht="12.75">
      <c r="I647" s="119"/>
    </row>
    <row r="648" s="5" customFormat="1" ht="12.75">
      <c r="I648" s="119"/>
    </row>
    <row r="649" s="5" customFormat="1" ht="12.75">
      <c r="I649" s="119"/>
    </row>
    <row r="650" s="5" customFormat="1" ht="12.75">
      <c r="I650" s="119"/>
    </row>
    <row r="651" s="5" customFormat="1" ht="12.75">
      <c r="I651" s="119"/>
    </row>
    <row r="652" s="5" customFormat="1" ht="12.75">
      <c r="I652" s="119"/>
    </row>
    <row r="653" s="5" customFormat="1" ht="12.75">
      <c r="I653" s="119"/>
    </row>
    <row r="654" s="5" customFormat="1" ht="12.75">
      <c r="I654" s="119"/>
    </row>
    <row r="655" s="5" customFormat="1" ht="12.75">
      <c r="I655" s="119"/>
    </row>
    <row r="656" s="5" customFormat="1" ht="12.75">
      <c r="I656" s="119"/>
    </row>
    <row r="657" s="5" customFormat="1" ht="12.75">
      <c r="I657" s="119"/>
    </row>
    <row r="658" s="5" customFormat="1" ht="12.75">
      <c r="I658" s="119"/>
    </row>
    <row r="659" s="5" customFormat="1" ht="12.75">
      <c r="I659" s="119"/>
    </row>
    <row r="660" s="5" customFormat="1" ht="12.75">
      <c r="I660" s="119"/>
    </row>
    <row r="661" s="5" customFormat="1" ht="12.75">
      <c r="I661" s="119"/>
    </row>
    <row r="662" s="5" customFormat="1" ht="12.75">
      <c r="I662" s="119"/>
    </row>
    <row r="663" s="5" customFormat="1" ht="12.75">
      <c r="I663" s="119"/>
    </row>
    <row r="664" s="5" customFormat="1" ht="12.75">
      <c r="I664" s="119"/>
    </row>
    <row r="665" s="5" customFormat="1" ht="12.75">
      <c r="I665" s="119"/>
    </row>
    <row r="666" s="5" customFormat="1" ht="12.75">
      <c r="I666" s="119"/>
    </row>
    <row r="667" s="5" customFormat="1" ht="12.75">
      <c r="I667" s="119"/>
    </row>
    <row r="668" s="5" customFormat="1" ht="12.75">
      <c r="I668" s="119"/>
    </row>
    <row r="669" s="5" customFormat="1" ht="12.75">
      <c r="I669" s="119"/>
    </row>
    <row r="670" s="5" customFormat="1" ht="12.75">
      <c r="I670" s="119"/>
    </row>
    <row r="671" s="5" customFormat="1" ht="12.75">
      <c r="I671" s="119"/>
    </row>
    <row r="672" s="5" customFormat="1" ht="12.75">
      <c r="I672" s="119"/>
    </row>
    <row r="673" s="5" customFormat="1" ht="12.75">
      <c r="I673" s="119"/>
    </row>
    <row r="674" s="5" customFormat="1" ht="12.75">
      <c r="I674" s="119"/>
    </row>
    <row r="675" s="5" customFormat="1" ht="12.75">
      <c r="I675" s="119"/>
    </row>
    <row r="676" s="5" customFormat="1" ht="12.75">
      <c r="I676" s="119"/>
    </row>
    <row r="677" s="5" customFormat="1" ht="12.75">
      <c r="I677" s="119"/>
    </row>
    <row r="678" s="5" customFormat="1" ht="12.75">
      <c r="I678" s="119"/>
    </row>
    <row r="679" s="5" customFormat="1" ht="12.75">
      <c r="I679" s="119"/>
    </row>
    <row r="680" s="5" customFormat="1" ht="12.75">
      <c r="I680" s="119"/>
    </row>
    <row r="681" s="5" customFormat="1" ht="12.75">
      <c r="I681" s="119"/>
    </row>
    <row r="682" s="5" customFormat="1" ht="12.75">
      <c r="I682" s="119"/>
    </row>
    <row r="683" s="5" customFormat="1" ht="12.75">
      <c r="I683" s="119"/>
    </row>
    <row r="684" s="5" customFormat="1" ht="12.75">
      <c r="I684" s="119"/>
    </row>
    <row r="685" s="5" customFormat="1" ht="12.75">
      <c r="I685" s="119"/>
    </row>
    <row r="686" s="5" customFormat="1" ht="12.75">
      <c r="I686" s="119"/>
    </row>
    <row r="687" s="5" customFormat="1" ht="12.75">
      <c r="I687" s="119"/>
    </row>
    <row r="688" s="5" customFormat="1" ht="12.75">
      <c r="I688" s="119"/>
    </row>
    <row r="689" s="5" customFormat="1" ht="12.75">
      <c r="I689" s="119"/>
    </row>
    <row r="690" s="5" customFormat="1" ht="12.75">
      <c r="I690" s="119"/>
    </row>
    <row r="691" s="5" customFormat="1" ht="12.75">
      <c r="I691" s="119"/>
    </row>
    <row r="692" s="5" customFormat="1" ht="12.75">
      <c r="I692" s="119"/>
    </row>
    <row r="693" s="5" customFormat="1" ht="12.75">
      <c r="I693" s="119"/>
    </row>
    <row r="694" s="5" customFormat="1" ht="12.75">
      <c r="I694" s="119"/>
    </row>
    <row r="695" s="5" customFormat="1" ht="12.75">
      <c r="I695" s="119"/>
    </row>
    <row r="696" s="5" customFormat="1" ht="12.75">
      <c r="I696" s="119"/>
    </row>
    <row r="697" s="5" customFormat="1" ht="12.75">
      <c r="I697" s="119"/>
    </row>
    <row r="698" s="5" customFormat="1" ht="12.75">
      <c r="I698" s="119"/>
    </row>
    <row r="699" s="5" customFormat="1" ht="12.75">
      <c r="I699" s="119"/>
    </row>
    <row r="700" s="5" customFormat="1" ht="12.75">
      <c r="I700" s="119"/>
    </row>
    <row r="701" s="5" customFormat="1" ht="12.75">
      <c r="I701" s="119"/>
    </row>
    <row r="702" s="5" customFormat="1" ht="12.75">
      <c r="I702" s="119"/>
    </row>
    <row r="703" s="5" customFormat="1" ht="12.75">
      <c r="I703" s="119"/>
    </row>
    <row r="704" s="5" customFormat="1" ht="12.75">
      <c r="I704" s="119"/>
    </row>
    <row r="705" s="5" customFormat="1" ht="12.75">
      <c r="I705" s="119"/>
    </row>
    <row r="706" s="5" customFormat="1" ht="12.75">
      <c r="I706" s="119"/>
    </row>
    <row r="707" s="5" customFormat="1" ht="12.75">
      <c r="I707" s="119"/>
    </row>
    <row r="708" s="5" customFormat="1" ht="12.75">
      <c r="I708" s="119"/>
    </row>
    <row r="709" s="5" customFormat="1" ht="12.75">
      <c r="I709" s="119"/>
    </row>
    <row r="710" s="5" customFormat="1" ht="12.75">
      <c r="I710" s="119"/>
    </row>
    <row r="711" s="5" customFormat="1" ht="12.75">
      <c r="I711" s="119"/>
    </row>
    <row r="712" s="5" customFormat="1" ht="12.75">
      <c r="I712" s="119"/>
    </row>
    <row r="713" s="5" customFormat="1" ht="12.75">
      <c r="I713" s="119"/>
    </row>
    <row r="714" s="5" customFormat="1" ht="12.75">
      <c r="I714" s="119"/>
    </row>
    <row r="715" s="5" customFormat="1" ht="12.75">
      <c r="I715" s="119"/>
    </row>
    <row r="716" s="5" customFormat="1" ht="12.75">
      <c r="I716" s="119"/>
    </row>
    <row r="717" s="5" customFormat="1" ht="12.75">
      <c r="I717" s="119"/>
    </row>
    <row r="718" s="5" customFormat="1" ht="12.75">
      <c r="I718" s="119"/>
    </row>
    <row r="719" s="5" customFormat="1" ht="12.75">
      <c r="I719" s="119"/>
    </row>
    <row r="720" s="5" customFormat="1" ht="12.75">
      <c r="I720" s="119"/>
    </row>
    <row r="721" s="5" customFormat="1" ht="12.75">
      <c r="I721" s="119"/>
    </row>
    <row r="722" s="5" customFormat="1" ht="12.75">
      <c r="I722" s="119"/>
    </row>
    <row r="723" s="5" customFormat="1" ht="12.75">
      <c r="I723" s="119"/>
    </row>
    <row r="724" s="5" customFormat="1" ht="12.75">
      <c r="I724" s="119"/>
    </row>
    <row r="725" s="5" customFormat="1" ht="12.75">
      <c r="I725" s="119"/>
    </row>
    <row r="726" s="5" customFormat="1" ht="12.75">
      <c r="I726" s="119"/>
    </row>
    <row r="727" s="5" customFormat="1" ht="12.75">
      <c r="I727" s="119"/>
    </row>
    <row r="728" s="5" customFormat="1" ht="12.75">
      <c r="I728" s="119"/>
    </row>
    <row r="729" s="5" customFormat="1" ht="12.75">
      <c r="I729" s="119"/>
    </row>
    <row r="730" s="5" customFormat="1" ht="12.75">
      <c r="I730" s="119"/>
    </row>
    <row r="731" s="5" customFormat="1" ht="12.75">
      <c r="I731" s="119"/>
    </row>
    <row r="732" s="5" customFormat="1" ht="12.75">
      <c r="I732" s="119"/>
    </row>
    <row r="733" s="5" customFormat="1" ht="12.75">
      <c r="I733" s="119"/>
    </row>
    <row r="734" s="5" customFormat="1" ht="12.75">
      <c r="I734" s="119"/>
    </row>
    <row r="735" s="5" customFormat="1" ht="12.75">
      <c r="I735" s="119"/>
    </row>
    <row r="736" s="5" customFormat="1" ht="12.75">
      <c r="I736" s="119"/>
    </row>
    <row r="737" s="5" customFormat="1" ht="12.75">
      <c r="I737" s="119"/>
    </row>
    <row r="738" s="5" customFormat="1" ht="12.75">
      <c r="I738" s="119"/>
    </row>
    <row r="739" s="5" customFormat="1" ht="12.75">
      <c r="I739" s="119"/>
    </row>
    <row r="740" s="5" customFormat="1" ht="12.75">
      <c r="I740" s="119"/>
    </row>
    <row r="741" s="5" customFormat="1" ht="12.75">
      <c r="I741" s="119"/>
    </row>
    <row r="742" s="5" customFormat="1" ht="12.75">
      <c r="I742" s="119"/>
    </row>
    <row r="743" s="5" customFormat="1" ht="12.75">
      <c r="I743" s="119"/>
    </row>
    <row r="744" s="5" customFormat="1" ht="12.75">
      <c r="I744" s="119"/>
    </row>
    <row r="745" s="5" customFormat="1" ht="12.75">
      <c r="I745" s="119"/>
    </row>
    <row r="746" s="5" customFormat="1" ht="12.75">
      <c r="I746" s="119"/>
    </row>
    <row r="747" s="5" customFormat="1" ht="12.75">
      <c r="I747" s="119"/>
    </row>
    <row r="748" s="5" customFormat="1" ht="12.75">
      <c r="I748" s="119"/>
    </row>
    <row r="749" s="5" customFormat="1" ht="12.75">
      <c r="I749" s="119"/>
    </row>
    <row r="750" s="5" customFormat="1" ht="12.75">
      <c r="I750" s="119"/>
    </row>
    <row r="751" s="5" customFormat="1" ht="12.75">
      <c r="I751" s="119"/>
    </row>
    <row r="752" s="5" customFormat="1" ht="12.75">
      <c r="I752" s="119"/>
    </row>
    <row r="753" s="5" customFormat="1" ht="12.75">
      <c r="I753" s="119"/>
    </row>
    <row r="754" s="5" customFormat="1" ht="12.75">
      <c r="I754" s="119"/>
    </row>
    <row r="755" s="5" customFormat="1" ht="12.75">
      <c r="I755" s="119"/>
    </row>
    <row r="756" s="5" customFormat="1" ht="12.75">
      <c r="I756" s="119"/>
    </row>
    <row r="757" s="5" customFormat="1" ht="12.75">
      <c r="I757" s="119"/>
    </row>
    <row r="758" s="5" customFormat="1" ht="12.75">
      <c r="I758" s="119"/>
    </row>
    <row r="759" s="5" customFormat="1" ht="12.75">
      <c r="I759" s="119"/>
    </row>
    <row r="760" s="5" customFormat="1" ht="12.75">
      <c r="I760" s="119"/>
    </row>
    <row r="761" s="5" customFormat="1" ht="12.75">
      <c r="I761" s="119"/>
    </row>
    <row r="762" s="5" customFormat="1" ht="12.75">
      <c r="I762" s="119"/>
    </row>
    <row r="763" s="5" customFormat="1" ht="12.75">
      <c r="I763" s="119"/>
    </row>
    <row r="764" s="5" customFormat="1" ht="12.75">
      <c r="I764" s="119"/>
    </row>
    <row r="765" s="5" customFormat="1" ht="12.75">
      <c r="I765" s="119"/>
    </row>
    <row r="766" s="5" customFormat="1" ht="12.75">
      <c r="I766" s="119"/>
    </row>
    <row r="767" s="5" customFormat="1" ht="12.75">
      <c r="I767" s="119"/>
    </row>
    <row r="768" s="5" customFormat="1" ht="12.75">
      <c r="I768" s="119"/>
    </row>
    <row r="769" s="5" customFormat="1" ht="12.75">
      <c r="I769" s="119"/>
    </row>
    <row r="770" s="5" customFormat="1" ht="12.75">
      <c r="I770" s="119"/>
    </row>
    <row r="771" s="5" customFormat="1" ht="12.75">
      <c r="I771" s="119"/>
    </row>
    <row r="772" s="5" customFormat="1" ht="12.75">
      <c r="I772" s="119"/>
    </row>
    <row r="773" s="5" customFormat="1" ht="12.75">
      <c r="I773" s="119"/>
    </row>
    <row r="774" s="5" customFormat="1" ht="12.75">
      <c r="I774" s="119"/>
    </row>
    <row r="775" s="5" customFormat="1" ht="12.75">
      <c r="I775" s="119"/>
    </row>
    <row r="776" s="5" customFormat="1" ht="12.75">
      <c r="I776" s="119"/>
    </row>
    <row r="777" s="5" customFormat="1" ht="12.75">
      <c r="I777" s="119"/>
    </row>
    <row r="778" s="5" customFormat="1" ht="12.75">
      <c r="I778" s="119"/>
    </row>
    <row r="779" s="5" customFormat="1" ht="12.75">
      <c r="I779" s="119"/>
    </row>
    <row r="780" s="5" customFormat="1" ht="12.75">
      <c r="I780" s="119"/>
    </row>
    <row r="781" s="5" customFormat="1" ht="12.75">
      <c r="I781" s="119"/>
    </row>
    <row r="782" s="5" customFormat="1" ht="12.75">
      <c r="I782" s="119"/>
    </row>
    <row r="783" s="5" customFormat="1" ht="12.75">
      <c r="I783" s="119"/>
    </row>
    <row r="784" s="5" customFormat="1" ht="12.75">
      <c r="I784" s="119"/>
    </row>
    <row r="785" s="5" customFormat="1" ht="12.75">
      <c r="I785" s="119"/>
    </row>
    <row r="786" s="5" customFormat="1" ht="12.75">
      <c r="I786" s="119"/>
    </row>
    <row r="787" s="5" customFormat="1" ht="12.75">
      <c r="I787" s="119"/>
    </row>
    <row r="788" s="5" customFormat="1" ht="12.75">
      <c r="I788" s="119"/>
    </row>
    <row r="789" s="5" customFormat="1" ht="12.75">
      <c r="I789" s="119"/>
    </row>
    <row r="790" s="5" customFormat="1" ht="12.75">
      <c r="I790" s="119"/>
    </row>
    <row r="791" s="5" customFormat="1" ht="12.75">
      <c r="I791" s="119"/>
    </row>
    <row r="792" s="5" customFormat="1" ht="12.75">
      <c r="I792" s="119"/>
    </row>
    <row r="793" s="5" customFormat="1" ht="12.75">
      <c r="I793" s="119"/>
    </row>
    <row r="794" s="5" customFormat="1" ht="12.75">
      <c r="I794" s="119"/>
    </row>
    <row r="795" s="5" customFormat="1" ht="12.75">
      <c r="I795" s="119"/>
    </row>
    <row r="796" s="5" customFormat="1" ht="12.75">
      <c r="I796" s="119"/>
    </row>
    <row r="797" s="5" customFormat="1" ht="12.75">
      <c r="I797" s="119"/>
    </row>
    <row r="798" s="5" customFormat="1" ht="12.75">
      <c r="I798" s="119"/>
    </row>
    <row r="799" s="5" customFormat="1" ht="12.75">
      <c r="I799" s="119"/>
    </row>
    <row r="800" s="5" customFormat="1" ht="12.75">
      <c r="I800" s="119"/>
    </row>
    <row r="801" s="5" customFormat="1" ht="12.75">
      <c r="I801" s="119"/>
    </row>
    <row r="802" s="5" customFormat="1" ht="12.75">
      <c r="I802" s="119"/>
    </row>
    <row r="803" s="5" customFormat="1" ht="12.75">
      <c r="I803" s="119"/>
    </row>
    <row r="804" s="5" customFormat="1" ht="12.75">
      <c r="I804" s="119"/>
    </row>
    <row r="805" s="5" customFormat="1" ht="12.75">
      <c r="I805" s="119"/>
    </row>
    <row r="806" s="5" customFormat="1" ht="12.75">
      <c r="I806" s="119"/>
    </row>
    <row r="807" s="5" customFormat="1" ht="12.75">
      <c r="I807" s="119"/>
    </row>
    <row r="808" s="5" customFormat="1" ht="12.75">
      <c r="I808" s="119"/>
    </row>
    <row r="809" s="5" customFormat="1" ht="12.75">
      <c r="I809" s="119"/>
    </row>
    <row r="810" s="5" customFormat="1" ht="12.75">
      <c r="I810" s="119"/>
    </row>
    <row r="811" s="5" customFormat="1" ht="12.75">
      <c r="I811" s="119"/>
    </row>
    <row r="812" s="5" customFormat="1" ht="12.75">
      <c r="I812" s="119"/>
    </row>
    <row r="813" spans="2:9" s="5" customFormat="1" ht="12.75">
      <c r="B813" s="2"/>
      <c r="C813" s="2"/>
      <c r="D813" s="2"/>
      <c r="E813" s="2"/>
      <c r="F813" s="2"/>
      <c r="G813" s="2"/>
      <c r="I813" s="119"/>
    </row>
    <row r="814" spans="1:9" s="5" customFormat="1" ht="12.75">
      <c r="A814" s="2"/>
      <c r="B814" s="2"/>
      <c r="C814" s="2"/>
      <c r="D814" s="2"/>
      <c r="E814" s="2"/>
      <c r="F814" s="2"/>
      <c r="G814" s="2"/>
      <c r="I814" s="119"/>
    </row>
    <row r="815" spans="1:9" s="5" customFormat="1" ht="12.75">
      <c r="A815" s="2"/>
      <c r="B815" s="2"/>
      <c r="C815" s="2"/>
      <c r="D815" s="2"/>
      <c r="E815" s="2"/>
      <c r="F815" s="2"/>
      <c r="G815" s="2"/>
      <c r="I815" s="119"/>
    </row>
    <row r="816" spans="1:9" s="5" customFormat="1" ht="12.75">
      <c r="A816" s="2"/>
      <c r="B816" s="2"/>
      <c r="C816" s="2"/>
      <c r="D816" s="2"/>
      <c r="E816" s="2"/>
      <c r="F816" s="2"/>
      <c r="G816" s="2"/>
      <c r="I816" s="119"/>
    </row>
    <row r="817" spans="1:9" s="5" customFormat="1" ht="12.75">
      <c r="A817" s="2"/>
      <c r="B817" s="2"/>
      <c r="C817" s="2"/>
      <c r="D817" s="2"/>
      <c r="E817" s="2"/>
      <c r="F817" s="2"/>
      <c r="G817" s="2"/>
      <c r="I817" s="119"/>
    </row>
    <row r="818" spans="1:9" s="5" customFormat="1" ht="12.75">
      <c r="A818" s="2"/>
      <c r="B818" s="2"/>
      <c r="C818" s="2"/>
      <c r="D818" s="2"/>
      <c r="E818" s="2"/>
      <c r="F818" s="2"/>
      <c r="G818" s="2"/>
      <c r="I818" s="119"/>
    </row>
    <row r="819" spans="1:9" s="5" customFormat="1" ht="12.75">
      <c r="A819" s="2"/>
      <c r="B819" s="2"/>
      <c r="C819" s="2"/>
      <c r="D819" s="2"/>
      <c r="E819" s="2"/>
      <c r="F819" s="2"/>
      <c r="G819" s="2"/>
      <c r="I819" s="119"/>
    </row>
    <row r="820" spans="1:9" s="5" customFormat="1" ht="12.75">
      <c r="A820" s="2"/>
      <c r="B820" s="2"/>
      <c r="C820" s="2"/>
      <c r="D820" s="2"/>
      <c r="E820" s="2"/>
      <c r="F820" s="2"/>
      <c r="G820" s="2"/>
      <c r="I820" s="119"/>
    </row>
    <row r="821" spans="1:9" s="5" customFormat="1" ht="12.75">
      <c r="A821" s="2"/>
      <c r="B821" s="2"/>
      <c r="C821" s="2"/>
      <c r="D821" s="2"/>
      <c r="E821" s="2"/>
      <c r="F821" s="2"/>
      <c r="G821" s="2"/>
      <c r="I821" s="119"/>
    </row>
    <row r="822" spans="1:9" s="5" customFormat="1" ht="12.75">
      <c r="A822" s="2"/>
      <c r="B822" s="2"/>
      <c r="C822" s="2"/>
      <c r="D822" s="2"/>
      <c r="E822" s="2"/>
      <c r="F822" s="2"/>
      <c r="G822" s="2"/>
      <c r="I822" s="119"/>
    </row>
    <row r="823" spans="1:9" s="5" customFormat="1" ht="12.75">
      <c r="A823" s="2"/>
      <c r="B823" s="2"/>
      <c r="C823" s="2"/>
      <c r="D823" s="2"/>
      <c r="E823" s="2"/>
      <c r="F823" s="2"/>
      <c r="G823" s="2"/>
      <c r="I823" s="119"/>
    </row>
    <row r="824" spans="1:9" s="5" customFormat="1" ht="12.75">
      <c r="A824" s="2"/>
      <c r="B824" s="2"/>
      <c r="C824" s="2"/>
      <c r="D824" s="2"/>
      <c r="E824" s="2"/>
      <c r="F824" s="2"/>
      <c r="G824" s="2"/>
      <c r="I824" s="119"/>
    </row>
    <row r="825" spans="1:9" s="5" customFormat="1" ht="12.75">
      <c r="A825" s="2"/>
      <c r="B825" s="2"/>
      <c r="C825" s="2"/>
      <c r="D825" s="2"/>
      <c r="E825" s="2"/>
      <c r="F825" s="2"/>
      <c r="G825" s="2"/>
      <c r="I825" s="119"/>
    </row>
    <row r="826" spans="1:9" s="5" customFormat="1" ht="12.75">
      <c r="A826" s="2"/>
      <c r="B826" s="2"/>
      <c r="C826" s="2"/>
      <c r="D826" s="2"/>
      <c r="E826" s="2"/>
      <c r="F826" s="2"/>
      <c r="G826" s="2"/>
      <c r="I826" s="119"/>
    </row>
    <row r="827" spans="1:9" s="5" customFormat="1" ht="12.75">
      <c r="A827" s="2"/>
      <c r="B827" s="2"/>
      <c r="C827" s="2"/>
      <c r="D827" s="2"/>
      <c r="E827" s="2"/>
      <c r="F827" s="2"/>
      <c r="G827" s="2"/>
      <c r="I827" s="119"/>
    </row>
    <row r="828" spans="1:9" s="5" customFormat="1" ht="12.75">
      <c r="A828" s="2"/>
      <c r="B828" s="2"/>
      <c r="C828" s="2"/>
      <c r="D828" s="2"/>
      <c r="E828" s="2"/>
      <c r="F828" s="2"/>
      <c r="G828" s="2"/>
      <c r="I828" s="119"/>
    </row>
    <row r="829" spans="1:9" s="5" customFormat="1" ht="12.75">
      <c r="A829" s="2"/>
      <c r="B829" s="2"/>
      <c r="C829" s="2"/>
      <c r="D829" s="2"/>
      <c r="E829" s="2"/>
      <c r="F829" s="2"/>
      <c r="G829" s="2"/>
      <c r="I829" s="119"/>
    </row>
    <row r="830" spans="1:9" s="5" customFormat="1" ht="12.75">
      <c r="A830" s="2"/>
      <c r="B830" s="2"/>
      <c r="C830" s="2"/>
      <c r="D830" s="2"/>
      <c r="E830" s="2"/>
      <c r="F830" s="2"/>
      <c r="G830" s="2"/>
      <c r="I830" s="119"/>
    </row>
    <row r="831" spans="1:9" s="5" customFormat="1" ht="12.75">
      <c r="A831" s="2"/>
      <c r="B831" s="2"/>
      <c r="C831" s="2"/>
      <c r="D831" s="2"/>
      <c r="E831" s="2"/>
      <c r="F831" s="2"/>
      <c r="G831" s="2"/>
      <c r="I831" s="119"/>
    </row>
    <row r="832" spans="1:9" s="5" customFormat="1" ht="12.75">
      <c r="A832" s="2"/>
      <c r="B832" s="2"/>
      <c r="C832" s="2"/>
      <c r="D832" s="2"/>
      <c r="E832" s="2"/>
      <c r="F832" s="2"/>
      <c r="G832" s="2"/>
      <c r="I832" s="119"/>
    </row>
    <row r="833" spans="1:9" s="5" customFormat="1" ht="12.75">
      <c r="A833" s="2"/>
      <c r="B833" s="2"/>
      <c r="C833" s="2"/>
      <c r="D833" s="2"/>
      <c r="E833" s="2"/>
      <c r="F833" s="2"/>
      <c r="G833" s="2"/>
      <c r="I833" s="119"/>
    </row>
    <row r="834" spans="1:9" s="5" customFormat="1" ht="12.75">
      <c r="A834" s="2"/>
      <c r="B834" s="2"/>
      <c r="C834" s="2"/>
      <c r="D834" s="2"/>
      <c r="E834" s="2"/>
      <c r="F834" s="2"/>
      <c r="G834" s="2"/>
      <c r="I834" s="119"/>
    </row>
    <row r="835" spans="1:9" s="5" customFormat="1" ht="12.75">
      <c r="A835" s="2"/>
      <c r="B835" s="2"/>
      <c r="C835" s="2"/>
      <c r="D835" s="2"/>
      <c r="E835" s="2"/>
      <c r="F835" s="2"/>
      <c r="G835" s="2"/>
      <c r="I835" s="119"/>
    </row>
    <row r="836" spans="1:9" s="5" customFormat="1" ht="12.75">
      <c r="A836" s="2"/>
      <c r="B836" s="2"/>
      <c r="C836" s="2"/>
      <c r="D836" s="2"/>
      <c r="E836" s="2"/>
      <c r="F836" s="2"/>
      <c r="G836" s="2"/>
      <c r="I836" s="119"/>
    </row>
    <row r="837" spans="1:9" s="5" customFormat="1" ht="12.75">
      <c r="A837" s="2"/>
      <c r="B837" s="2"/>
      <c r="C837" s="2"/>
      <c r="D837" s="2"/>
      <c r="E837" s="2"/>
      <c r="F837" s="2"/>
      <c r="G837" s="2"/>
      <c r="I837" s="119"/>
    </row>
    <row r="838" spans="1:9" s="5" customFormat="1" ht="12.75">
      <c r="A838" s="2"/>
      <c r="B838" s="2"/>
      <c r="C838" s="2"/>
      <c r="D838" s="2"/>
      <c r="E838" s="2"/>
      <c r="F838" s="2"/>
      <c r="G838" s="2"/>
      <c r="I838" s="119"/>
    </row>
    <row r="839" spans="1:9" s="5" customFormat="1" ht="12.75">
      <c r="A839" s="2"/>
      <c r="B839" s="2"/>
      <c r="C839" s="2"/>
      <c r="D839" s="2"/>
      <c r="E839" s="2"/>
      <c r="F839" s="2"/>
      <c r="G839" s="2"/>
      <c r="I839" s="119"/>
    </row>
    <row r="840" spans="1:9" s="5" customFormat="1" ht="12.75">
      <c r="A840" s="2"/>
      <c r="B840" s="2"/>
      <c r="C840" s="2"/>
      <c r="D840" s="2"/>
      <c r="E840" s="2"/>
      <c r="F840" s="2"/>
      <c r="G840" s="2"/>
      <c r="I840" s="119"/>
    </row>
    <row r="841" spans="1:9" s="5" customFormat="1" ht="12.75">
      <c r="A841" s="2"/>
      <c r="B841" s="2"/>
      <c r="C841" s="2"/>
      <c r="D841" s="2"/>
      <c r="E841" s="2"/>
      <c r="F841" s="2"/>
      <c r="G841" s="2"/>
      <c r="I841" s="119"/>
    </row>
    <row r="842" spans="1:9" s="5" customFormat="1" ht="12.75">
      <c r="A842" s="2"/>
      <c r="B842" s="2"/>
      <c r="C842" s="2"/>
      <c r="D842" s="2"/>
      <c r="E842" s="2"/>
      <c r="F842" s="2"/>
      <c r="G842" s="2"/>
      <c r="I842" s="119"/>
    </row>
    <row r="843" spans="1:9" s="5" customFormat="1" ht="12.75">
      <c r="A843" s="2"/>
      <c r="B843" s="2"/>
      <c r="C843" s="2"/>
      <c r="D843" s="2"/>
      <c r="E843" s="2"/>
      <c r="F843" s="2"/>
      <c r="G843" s="2"/>
      <c r="I843" s="119"/>
    </row>
    <row r="844" spans="1:9" s="5" customFormat="1" ht="12.75">
      <c r="A844" s="2"/>
      <c r="B844" s="2"/>
      <c r="C844" s="2"/>
      <c r="D844" s="2"/>
      <c r="E844" s="2"/>
      <c r="F844" s="2"/>
      <c r="G844" s="2"/>
      <c r="I844" s="119"/>
    </row>
    <row r="845" spans="1:9" s="5" customFormat="1" ht="12.75">
      <c r="A845" s="2"/>
      <c r="B845" s="2"/>
      <c r="C845" s="2"/>
      <c r="D845" s="2"/>
      <c r="E845" s="2"/>
      <c r="F845" s="2"/>
      <c r="G845" s="2"/>
      <c r="I845" s="119"/>
    </row>
    <row r="846" spans="1:9" s="5" customFormat="1" ht="12.75">
      <c r="A846" s="2"/>
      <c r="B846" s="2"/>
      <c r="C846" s="2"/>
      <c r="D846" s="2"/>
      <c r="E846" s="2"/>
      <c r="F846" s="2"/>
      <c r="G846" s="2"/>
      <c r="I846" s="119"/>
    </row>
    <row r="847" spans="1:9" s="5" customFormat="1" ht="12.75">
      <c r="A847" s="2"/>
      <c r="B847" s="2"/>
      <c r="C847" s="2"/>
      <c r="D847" s="2"/>
      <c r="E847" s="2"/>
      <c r="F847" s="2"/>
      <c r="G847" s="2"/>
      <c r="I847" s="119"/>
    </row>
    <row r="848" spans="1:9" s="5" customFormat="1" ht="12.75">
      <c r="A848" s="2"/>
      <c r="B848" s="2"/>
      <c r="C848" s="2"/>
      <c r="D848" s="2"/>
      <c r="E848" s="2"/>
      <c r="F848" s="2"/>
      <c r="G848" s="2"/>
      <c r="I848" s="119"/>
    </row>
    <row r="849" spans="1:9" s="5" customFormat="1" ht="12.75">
      <c r="A849" s="2"/>
      <c r="B849" s="2"/>
      <c r="C849" s="2"/>
      <c r="D849" s="2"/>
      <c r="E849" s="2"/>
      <c r="F849" s="2"/>
      <c r="G849" s="2"/>
      <c r="I849" s="119"/>
    </row>
    <row r="850" spans="1:9" s="5" customFormat="1" ht="12.75">
      <c r="A850" s="2"/>
      <c r="B850" s="2"/>
      <c r="C850" s="2"/>
      <c r="D850" s="2"/>
      <c r="E850" s="2"/>
      <c r="F850" s="2"/>
      <c r="G850" s="2"/>
      <c r="I850" s="119"/>
    </row>
    <row r="851" spans="1:9" s="5" customFormat="1" ht="12.75">
      <c r="A851" s="2"/>
      <c r="B851" s="2"/>
      <c r="C851" s="2"/>
      <c r="D851" s="2"/>
      <c r="E851" s="2"/>
      <c r="F851" s="2"/>
      <c r="G851" s="2"/>
      <c r="I851" s="119"/>
    </row>
    <row r="852" spans="1:9" s="5" customFormat="1" ht="12.75">
      <c r="A852" s="2"/>
      <c r="B852" s="2"/>
      <c r="C852" s="2"/>
      <c r="D852" s="2"/>
      <c r="E852" s="2"/>
      <c r="F852" s="2"/>
      <c r="G852" s="2"/>
      <c r="I852" s="119"/>
    </row>
    <row r="853" spans="1:9" s="5" customFormat="1" ht="12.75">
      <c r="A853" s="2"/>
      <c r="B853" s="2"/>
      <c r="C853" s="2"/>
      <c r="D853" s="2"/>
      <c r="E853" s="2"/>
      <c r="F853" s="2"/>
      <c r="G853" s="2"/>
      <c r="I853" s="119"/>
    </row>
    <row r="854" spans="1:9" s="5" customFormat="1" ht="12.75">
      <c r="A854" s="2"/>
      <c r="B854" s="2"/>
      <c r="C854" s="2"/>
      <c r="D854" s="2"/>
      <c r="E854" s="2"/>
      <c r="F854" s="2"/>
      <c r="G854" s="2"/>
      <c r="I854" s="119"/>
    </row>
    <row r="855" spans="1:9" s="5" customFormat="1" ht="12.75">
      <c r="A855" s="2"/>
      <c r="B855" s="2"/>
      <c r="C855" s="2"/>
      <c r="D855" s="2"/>
      <c r="E855" s="2"/>
      <c r="F855" s="2"/>
      <c r="G855" s="2"/>
      <c r="I855" s="119"/>
    </row>
    <row r="856" spans="1:9" s="5" customFormat="1" ht="12.75">
      <c r="A856" s="2"/>
      <c r="B856" s="2"/>
      <c r="C856" s="2"/>
      <c r="D856" s="2"/>
      <c r="E856" s="2"/>
      <c r="F856" s="2"/>
      <c r="G856" s="2"/>
      <c r="I856" s="119"/>
    </row>
    <row r="857" spans="1:9" s="5" customFormat="1" ht="12.75">
      <c r="A857" s="2"/>
      <c r="B857" s="2"/>
      <c r="C857" s="2"/>
      <c r="D857" s="2"/>
      <c r="E857" s="2"/>
      <c r="F857" s="2"/>
      <c r="G857" s="2"/>
      <c r="I857" s="119"/>
    </row>
    <row r="858" spans="1:9" s="5" customFormat="1" ht="12.75">
      <c r="A858" s="2"/>
      <c r="B858" s="2"/>
      <c r="C858" s="2"/>
      <c r="D858" s="2"/>
      <c r="E858" s="2"/>
      <c r="F858" s="2"/>
      <c r="G858" s="2"/>
      <c r="I858" s="119"/>
    </row>
    <row r="859" spans="1:9" s="5" customFormat="1" ht="12.75">
      <c r="A859" s="2"/>
      <c r="B859" s="2"/>
      <c r="C859" s="2"/>
      <c r="D859" s="2"/>
      <c r="E859" s="2"/>
      <c r="F859" s="2"/>
      <c r="G859" s="2"/>
      <c r="I859" s="119"/>
    </row>
    <row r="860" spans="1:9" s="5" customFormat="1" ht="12.75">
      <c r="A860" s="2"/>
      <c r="B860" s="2"/>
      <c r="C860" s="2"/>
      <c r="D860" s="2"/>
      <c r="E860" s="2"/>
      <c r="F860" s="2"/>
      <c r="G860" s="2"/>
      <c r="I860" s="119"/>
    </row>
    <row r="861" spans="1:9" s="5" customFormat="1" ht="12.75">
      <c r="A861" s="2"/>
      <c r="B861" s="2"/>
      <c r="C861" s="2"/>
      <c r="D861" s="2"/>
      <c r="E861" s="2"/>
      <c r="F861" s="2"/>
      <c r="G861" s="2"/>
      <c r="I861" s="119"/>
    </row>
    <row r="862" spans="1:9" s="5" customFormat="1" ht="12.75">
      <c r="A862" s="2"/>
      <c r="B862" s="2"/>
      <c r="C862" s="2"/>
      <c r="D862" s="2"/>
      <c r="E862" s="2"/>
      <c r="F862" s="2"/>
      <c r="G862" s="2"/>
      <c r="I862" s="119"/>
    </row>
    <row r="863" spans="1:9" s="5" customFormat="1" ht="12.75">
      <c r="A863" s="2"/>
      <c r="B863" s="2"/>
      <c r="C863" s="2"/>
      <c r="D863" s="2"/>
      <c r="E863" s="2"/>
      <c r="F863" s="2"/>
      <c r="G863" s="2"/>
      <c r="I863" s="119"/>
    </row>
    <row r="864" spans="1:9" s="5" customFormat="1" ht="12.75">
      <c r="A864" s="2"/>
      <c r="B864" s="2"/>
      <c r="C864" s="2"/>
      <c r="D864" s="2"/>
      <c r="E864" s="2"/>
      <c r="F864" s="2"/>
      <c r="G864" s="2"/>
      <c r="I864" s="119"/>
    </row>
    <row r="865" spans="1:9" s="5" customFormat="1" ht="12.75">
      <c r="A865" s="2"/>
      <c r="B865" s="2"/>
      <c r="C865" s="2"/>
      <c r="D865" s="2"/>
      <c r="E865" s="2"/>
      <c r="F865" s="2"/>
      <c r="G865" s="2"/>
      <c r="I865" s="119"/>
    </row>
    <row r="866" spans="1:9" s="5" customFormat="1" ht="12.75">
      <c r="A866" s="2"/>
      <c r="B866" s="2"/>
      <c r="C866" s="2"/>
      <c r="D866" s="2"/>
      <c r="E866" s="2"/>
      <c r="F866" s="2"/>
      <c r="G866" s="2"/>
      <c r="I866" s="119"/>
    </row>
    <row r="867" spans="1:9" s="5" customFormat="1" ht="12.75">
      <c r="A867" s="2"/>
      <c r="B867" s="2"/>
      <c r="C867" s="2"/>
      <c r="D867" s="2"/>
      <c r="E867" s="2"/>
      <c r="F867" s="2"/>
      <c r="G867" s="2"/>
      <c r="I867" s="119"/>
    </row>
    <row r="868" spans="1:9" s="5" customFormat="1" ht="12.75">
      <c r="A868" s="2"/>
      <c r="B868" s="2"/>
      <c r="C868" s="2"/>
      <c r="D868" s="2"/>
      <c r="E868" s="2"/>
      <c r="F868" s="2"/>
      <c r="G868" s="2"/>
      <c r="I868" s="119"/>
    </row>
    <row r="869" spans="1:9" s="5" customFormat="1" ht="12.75">
      <c r="A869" s="2"/>
      <c r="B869" s="2"/>
      <c r="C869" s="2"/>
      <c r="D869" s="2"/>
      <c r="E869" s="2"/>
      <c r="F869" s="2"/>
      <c r="G869" s="2"/>
      <c r="I869" s="119"/>
    </row>
    <row r="870" spans="1:9" s="5" customFormat="1" ht="12.75">
      <c r="A870" s="2"/>
      <c r="B870" s="2"/>
      <c r="C870" s="2"/>
      <c r="D870" s="2"/>
      <c r="E870" s="2"/>
      <c r="F870" s="2"/>
      <c r="G870" s="2"/>
      <c r="I870" s="119"/>
    </row>
    <row r="871" spans="1:9" s="5" customFormat="1" ht="12.75">
      <c r="A871" s="2"/>
      <c r="B871" s="2"/>
      <c r="C871" s="2"/>
      <c r="D871" s="2"/>
      <c r="E871" s="2"/>
      <c r="F871" s="2"/>
      <c r="G871" s="2"/>
      <c r="I871" s="119"/>
    </row>
    <row r="872" spans="1:9" s="5" customFormat="1" ht="12.75">
      <c r="A872" s="2"/>
      <c r="B872" s="2"/>
      <c r="C872" s="2"/>
      <c r="D872" s="2"/>
      <c r="E872" s="2"/>
      <c r="F872" s="2"/>
      <c r="G872" s="2"/>
      <c r="I872" s="119"/>
    </row>
    <row r="873" spans="1:9" s="5" customFormat="1" ht="12.75">
      <c r="A873" s="2"/>
      <c r="B873" s="2"/>
      <c r="C873" s="2"/>
      <c r="D873" s="2"/>
      <c r="E873" s="2"/>
      <c r="F873" s="2"/>
      <c r="G873" s="2"/>
      <c r="I873" s="119"/>
    </row>
    <row r="874" spans="1:9" s="5" customFormat="1" ht="12.75">
      <c r="A874" s="2"/>
      <c r="B874" s="2"/>
      <c r="C874" s="2"/>
      <c r="D874" s="2"/>
      <c r="E874" s="2"/>
      <c r="F874" s="2"/>
      <c r="G874" s="2"/>
      <c r="I874" s="119"/>
    </row>
    <row r="875" spans="1:9" s="5" customFormat="1" ht="12.75">
      <c r="A875" s="2"/>
      <c r="B875" s="2"/>
      <c r="C875" s="2"/>
      <c r="D875" s="2"/>
      <c r="E875" s="2"/>
      <c r="F875" s="2"/>
      <c r="G875" s="2"/>
      <c r="I875" s="119"/>
    </row>
    <row r="876" spans="1:9" s="5" customFormat="1" ht="12.75">
      <c r="A876" s="2"/>
      <c r="B876" s="2"/>
      <c r="C876" s="2"/>
      <c r="D876" s="2"/>
      <c r="E876" s="2"/>
      <c r="F876" s="2"/>
      <c r="G876" s="2"/>
      <c r="I876" s="119"/>
    </row>
    <row r="877" spans="1:9" s="5" customFormat="1" ht="12.75">
      <c r="A877" s="2"/>
      <c r="B877" s="2"/>
      <c r="C877" s="2"/>
      <c r="D877" s="2"/>
      <c r="E877" s="2"/>
      <c r="F877" s="2"/>
      <c r="G877" s="2"/>
      <c r="I877" s="119"/>
    </row>
    <row r="878" spans="1:9" s="5" customFormat="1" ht="12.75">
      <c r="A878" s="2"/>
      <c r="B878" s="2"/>
      <c r="C878" s="2"/>
      <c r="D878" s="2"/>
      <c r="E878" s="2"/>
      <c r="F878" s="2"/>
      <c r="G878" s="2"/>
      <c r="I878" s="119"/>
    </row>
    <row r="879" spans="1:9" s="5" customFormat="1" ht="12.75">
      <c r="A879" s="2"/>
      <c r="B879" s="2"/>
      <c r="C879" s="2"/>
      <c r="D879" s="2"/>
      <c r="E879" s="2"/>
      <c r="F879" s="2"/>
      <c r="G879" s="2"/>
      <c r="I879" s="119"/>
    </row>
    <row r="880" spans="1:9" s="5" customFormat="1" ht="12.75">
      <c r="A880" s="2"/>
      <c r="B880" s="2"/>
      <c r="C880" s="2"/>
      <c r="D880" s="2"/>
      <c r="E880" s="2"/>
      <c r="F880" s="2"/>
      <c r="G880" s="2"/>
      <c r="I880" s="119"/>
    </row>
    <row r="881" spans="1:9" s="5" customFormat="1" ht="12.75">
      <c r="A881" s="2"/>
      <c r="B881" s="2"/>
      <c r="C881" s="2"/>
      <c r="D881" s="2"/>
      <c r="E881" s="2"/>
      <c r="F881" s="2"/>
      <c r="G881" s="2"/>
      <c r="I881" s="119"/>
    </row>
    <row r="882" spans="1:9" s="5" customFormat="1" ht="12.75">
      <c r="A882" s="2"/>
      <c r="B882" s="2"/>
      <c r="C882" s="2"/>
      <c r="D882" s="2"/>
      <c r="E882" s="2"/>
      <c r="F882" s="2"/>
      <c r="G882" s="2"/>
      <c r="I882" s="119"/>
    </row>
    <row r="883" spans="1:9" s="5" customFormat="1" ht="12.75">
      <c r="A883" s="2"/>
      <c r="B883" s="2"/>
      <c r="C883" s="2"/>
      <c r="D883" s="2"/>
      <c r="E883" s="2"/>
      <c r="F883" s="2"/>
      <c r="G883" s="2"/>
      <c r="I883" s="119"/>
    </row>
    <row r="884" spans="1:9" s="5" customFormat="1" ht="12.75">
      <c r="A884" s="2"/>
      <c r="B884" s="2"/>
      <c r="C884" s="2"/>
      <c r="D884" s="2"/>
      <c r="E884" s="2"/>
      <c r="F884" s="2"/>
      <c r="G884" s="2"/>
      <c r="I884" s="119"/>
    </row>
    <row r="885" spans="1:9" s="5" customFormat="1" ht="12.75">
      <c r="A885" s="2"/>
      <c r="B885" s="2"/>
      <c r="C885" s="2"/>
      <c r="D885" s="2"/>
      <c r="E885" s="2"/>
      <c r="F885" s="2"/>
      <c r="G885" s="2"/>
      <c r="I885" s="119"/>
    </row>
    <row r="886" spans="1:9" s="5" customFormat="1" ht="12.75">
      <c r="A886" s="2"/>
      <c r="B886" s="2"/>
      <c r="C886" s="2"/>
      <c r="D886" s="2"/>
      <c r="E886" s="2"/>
      <c r="F886" s="2"/>
      <c r="G886" s="2"/>
      <c r="I886" s="119"/>
    </row>
    <row r="887" spans="1:9" s="5" customFormat="1" ht="12.75">
      <c r="A887" s="2"/>
      <c r="B887" s="2"/>
      <c r="C887" s="2"/>
      <c r="D887" s="2"/>
      <c r="E887" s="2"/>
      <c r="F887" s="2"/>
      <c r="G887" s="2"/>
      <c r="I887" s="119"/>
    </row>
    <row r="888" spans="1:9" s="5" customFormat="1" ht="12.75">
      <c r="A888" s="2"/>
      <c r="B888" s="2"/>
      <c r="C888" s="2"/>
      <c r="D888" s="2"/>
      <c r="E888" s="2"/>
      <c r="F888" s="2"/>
      <c r="G888" s="2"/>
      <c r="I888" s="119"/>
    </row>
    <row r="889" spans="1:9" s="5" customFormat="1" ht="12.75">
      <c r="A889" s="2"/>
      <c r="B889" s="2"/>
      <c r="C889" s="2"/>
      <c r="D889" s="2"/>
      <c r="E889" s="2"/>
      <c r="F889" s="2"/>
      <c r="G889" s="2"/>
      <c r="I889" s="119"/>
    </row>
    <row r="890" spans="1:9" s="5" customFormat="1" ht="12.75">
      <c r="A890" s="2"/>
      <c r="B890" s="2"/>
      <c r="C890" s="2"/>
      <c r="D890" s="2"/>
      <c r="E890" s="2"/>
      <c r="F890" s="2"/>
      <c r="G890" s="2"/>
      <c r="I890" s="119"/>
    </row>
    <row r="891" spans="1:9" s="5" customFormat="1" ht="12.75">
      <c r="A891" s="2"/>
      <c r="B891" s="2"/>
      <c r="C891" s="2"/>
      <c r="D891" s="2"/>
      <c r="E891" s="2"/>
      <c r="F891" s="2"/>
      <c r="G891" s="2"/>
      <c r="I891" s="119"/>
    </row>
    <row r="892" spans="1:9" s="5" customFormat="1" ht="12.75">
      <c r="A892" s="2"/>
      <c r="B892" s="2"/>
      <c r="C892" s="2"/>
      <c r="D892" s="2"/>
      <c r="E892" s="2"/>
      <c r="F892" s="2"/>
      <c r="G892" s="2"/>
      <c r="I892" s="119"/>
    </row>
    <row r="893" spans="1:9" s="5" customFormat="1" ht="12.75">
      <c r="A893" s="2"/>
      <c r="B893" s="2"/>
      <c r="C893" s="2"/>
      <c r="D893" s="2"/>
      <c r="E893" s="2"/>
      <c r="F893" s="2"/>
      <c r="G893" s="2"/>
      <c r="I893" s="119"/>
    </row>
    <row r="894" spans="1:9" s="5" customFormat="1" ht="12.75">
      <c r="A894" s="2"/>
      <c r="B894" s="2"/>
      <c r="C894" s="2"/>
      <c r="D894" s="2"/>
      <c r="E894" s="2"/>
      <c r="F894" s="2"/>
      <c r="G894" s="2"/>
      <c r="I894" s="119"/>
    </row>
    <row r="895" spans="1:9" s="5" customFormat="1" ht="12.75">
      <c r="A895" s="2"/>
      <c r="B895" s="2"/>
      <c r="C895" s="2"/>
      <c r="D895" s="2"/>
      <c r="E895" s="2"/>
      <c r="F895" s="2"/>
      <c r="G895" s="2"/>
      <c r="I895" s="119"/>
    </row>
    <row r="896" spans="1:9" s="5" customFormat="1" ht="12.75">
      <c r="A896" s="2"/>
      <c r="B896" s="2"/>
      <c r="C896" s="2"/>
      <c r="D896" s="2"/>
      <c r="E896" s="2"/>
      <c r="F896" s="2"/>
      <c r="G896" s="2"/>
      <c r="I896" s="119"/>
    </row>
    <row r="897" spans="1:9" s="5" customFormat="1" ht="12.75">
      <c r="A897" s="2"/>
      <c r="B897" s="2"/>
      <c r="C897" s="2"/>
      <c r="D897" s="2"/>
      <c r="E897" s="2"/>
      <c r="F897" s="2"/>
      <c r="G897" s="2"/>
      <c r="I897" s="119"/>
    </row>
    <row r="898" spans="1:9" s="5" customFormat="1" ht="12.75">
      <c r="A898" s="2"/>
      <c r="B898" s="2"/>
      <c r="C898" s="2"/>
      <c r="D898" s="2"/>
      <c r="E898" s="2"/>
      <c r="F898" s="2"/>
      <c r="G898" s="2"/>
      <c r="I898" s="119"/>
    </row>
    <row r="899" spans="1:9" s="5" customFormat="1" ht="12.75">
      <c r="A899" s="2"/>
      <c r="B899" s="2"/>
      <c r="C899" s="2"/>
      <c r="D899" s="2"/>
      <c r="E899" s="2"/>
      <c r="F899" s="2"/>
      <c r="G899" s="2"/>
      <c r="I899" s="119"/>
    </row>
    <row r="900" spans="1:9" s="5" customFormat="1" ht="12.75">
      <c r="A900" s="2"/>
      <c r="B900" s="2"/>
      <c r="C900" s="2"/>
      <c r="D900" s="2"/>
      <c r="E900" s="2"/>
      <c r="F900" s="2"/>
      <c r="G900" s="2"/>
      <c r="I900" s="119"/>
    </row>
    <row r="901" spans="1:9" s="5" customFormat="1" ht="12.75">
      <c r="A901" s="2"/>
      <c r="B901" s="2"/>
      <c r="C901" s="2"/>
      <c r="D901" s="2"/>
      <c r="E901" s="2"/>
      <c r="F901" s="2"/>
      <c r="G901" s="2"/>
      <c r="I901" s="119"/>
    </row>
    <row r="902" spans="1:9" s="5" customFormat="1" ht="12.75">
      <c r="A902" s="2"/>
      <c r="B902" s="2"/>
      <c r="C902" s="2"/>
      <c r="D902" s="2"/>
      <c r="E902" s="2"/>
      <c r="F902" s="2"/>
      <c r="G902" s="2"/>
      <c r="I902" s="119"/>
    </row>
    <row r="903" spans="1:9" s="5" customFormat="1" ht="12.75">
      <c r="A903" s="2"/>
      <c r="B903" s="2"/>
      <c r="C903" s="2"/>
      <c r="D903" s="2"/>
      <c r="E903" s="2"/>
      <c r="F903" s="2"/>
      <c r="G903" s="2"/>
      <c r="I903" s="119"/>
    </row>
    <row r="904" spans="1:9" s="5" customFormat="1" ht="12.75">
      <c r="A904" s="2"/>
      <c r="B904" s="2"/>
      <c r="C904" s="2"/>
      <c r="D904" s="2"/>
      <c r="E904" s="2"/>
      <c r="F904" s="2"/>
      <c r="G904" s="2"/>
      <c r="I904" s="119"/>
    </row>
    <row r="905" spans="1:9" s="5" customFormat="1" ht="12.75">
      <c r="A905" s="2"/>
      <c r="B905" s="2"/>
      <c r="C905" s="2"/>
      <c r="D905" s="2"/>
      <c r="E905" s="2"/>
      <c r="F905" s="2"/>
      <c r="G905" s="2"/>
      <c r="I905" s="119"/>
    </row>
    <row r="906" spans="1:9" s="5" customFormat="1" ht="12.75">
      <c r="A906" s="2"/>
      <c r="B906" s="2"/>
      <c r="C906" s="2"/>
      <c r="D906" s="2"/>
      <c r="E906" s="2"/>
      <c r="F906" s="2"/>
      <c r="G906" s="2"/>
      <c r="I906" s="119"/>
    </row>
    <row r="907" spans="1:9" s="5" customFormat="1" ht="12.75">
      <c r="A907" s="2"/>
      <c r="B907" s="2"/>
      <c r="C907" s="2"/>
      <c r="D907" s="2"/>
      <c r="E907" s="2"/>
      <c r="F907" s="2"/>
      <c r="G907" s="2"/>
      <c r="I907" s="119"/>
    </row>
    <row r="908" spans="1:9" s="5" customFormat="1" ht="12.75">
      <c r="A908" s="2"/>
      <c r="B908" s="2"/>
      <c r="C908" s="2"/>
      <c r="D908" s="2"/>
      <c r="E908" s="2"/>
      <c r="F908" s="2"/>
      <c r="G908" s="2"/>
      <c r="I908" s="119"/>
    </row>
    <row r="909" spans="1:9" s="5" customFormat="1" ht="12.75">
      <c r="A909" s="2"/>
      <c r="B909" s="2"/>
      <c r="C909" s="2"/>
      <c r="D909" s="2"/>
      <c r="E909" s="2"/>
      <c r="F909" s="2"/>
      <c r="G909" s="2"/>
      <c r="I909" s="119"/>
    </row>
    <row r="910" spans="1:9" s="5" customFormat="1" ht="12.75">
      <c r="A910" s="2"/>
      <c r="B910" s="2"/>
      <c r="C910" s="2"/>
      <c r="D910" s="2"/>
      <c r="E910" s="2"/>
      <c r="F910" s="2"/>
      <c r="G910" s="2"/>
      <c r="I910" s="119"/>
    </row>
    <row r="911" spans="1:9" s="5" customFormat="1" ht="12.75">
      <c r="A911" s="2"/>
      <c r="B911" s="2"/>
      <c r="C911" s="2"/>
      <c r="D911" s="2"/>
      <c r="E911" s="2"/>
      <c r="F911" s="2"/>
      <c r="G911" s="2"/>
      <c r="I911" s="119"/>
    </row>
    <row r="912" spans="1:9" s="5" customFormat="1" ht="12.75">
      <c r="A912" s="2"/>
      <c r="B912" s="2"/>
      <c r="C912" s="2"/>
      <c r="D912" s="2"/>
      <c r="E912" s="2"/>
      <c r="F912" s="2"/>
      <c r="G912" s="2"/>
      <c r="I912" s="119"/>
    </row>
    <row r="913" spans="1:9" s="5" customFormat="1" ht="12.75">
      <c r="A913" s="2"/>
      <c r="B913" s="2"/>
      <c r="C913" s="2"/>
      <c r="D913" s="2"/>
      <c r="E913" s="2"/>
      <c r="F913" s="2"/>
      <c r="G913" s="2"/>
      <c r="I913" s="119"/>
    </row>
    <row r="914" spans="1:9" s="5" customFormat="1" ht="12.75">
      <c r="A914" s="2"/>
      <c r="B914" s="2"/>
      <c r="C914" s="2"/>
      <c r="D914" s="2"/>
      <c r="E914" s="2"/>
      <c r="F914" s="2"/>
      <c r="G914" s="2"/>
      <c r="I914" s="119"/>
    </row>
    <row r="915" spans="1:9" s="5" customFormat="1" ht="12.75">
      <c r="A915" s="2"/>
      <c r="B915" s="2"/>
      <c r="C915" s="2"/>
      <c r="D915" s="2"/>
      <c r="E915" s="2"/>
      <c r="F915" s="2"/>
      <c r="G915" s="2"/>
      <c r="I915" s="119"/>
    </row>
    <row r="916" spans="1:9" s="5" customFormat="1" ht="12.75">
      <c r="A916" s="2"/>
      <c r="B916" s="2"/>
      <c r="C916" s="2"/>
      <c r="D916" s="2"/>
      <c r="E916" s="2"/>
      <c r="F916" s="2"/>
      <c r="G916" s="2"/>
      <c r="I916" s="119"/>
    </row>
    <row r="917" spans="1:9" s="5" customFormat="1" ht="12.75">
      <c r="A917" s="2"/>
      <c r="B917" s="2"/>
      <c r="C917" s="2"/>
      <c r="D917" s="2"/>
      <c r="E917" s="2"/>
      <c r="F917" s="2"/>
      <c r="G917" s="2"/>
      <c r="I917" s="119"/>
    </row>
    <row r="918" spans="1:9" s="5" customFormat="1" ht="12.75">
      <c r="A918" s="2"/>
      <c r="B918" s="2"/>
      <c r="C918" s="2"/>
      <c r="D918" s="2"/>
      <c r="E918" s="2"/>
      <c r="F918" s="2"/>
      <c r="G918" s="2"/>
      <c r="I918" s="119"/>
    </row>
    <row r="919" spans="1:9" s="5" customFormat="1" ht="12.75">
      <c r="A919" s="2"/>
      <c r="B919" s="2"/>
      <c r="C919" s="2"/>
      <c r="D919" s="2"/>
      <c r="E919" s="2"/>
      <c r="F919" s="2"/>
      <c r="G919" s="2"/>
      <c r="I919" s="119"/>
    </row>
    <row r="920" spans="1:9" s="5" customFormat="1" ht="12.75">
      <c r="A920" s="2"/>
      <c r="B920" s="2"/>
      <c r="C920" s="2"/>
      <c r="D920" s="2"/>
      <c r="E920" s="2"/>
      <c r="F920" s="2"/>
      <c r="G920" s="2"/>
      <c r="I920" s="119"/>
    </row>
    <row r="921" spans="1:9" s="5" customFormat="1" ht="12.75">
      <c r="A921" s="2"/>
      <c r="B921" s="2"/>
      <c r="C921" s="2"/>
      <c r="D921" s="2"/>
      <c r="E921" s="2"/>
      <c r="F921" s="2"/>
      <c r="G921" s="2"/>
      <c r="I921" s="119"/>
    </row>
    <row r="922" spans="1:9" s="5" customFormat="1" ht="12.75">
      <c r="A922" s="2"/>
      <c r="B922" s="2"/>
      <c r="C922" s="2"/>
      <c r="D922" s="2"/>
      <c r="E922" s="2"/>
      <c r="F922" s="2"/>
      <c r="G922" s="2"/>
      <c r="I922" s="119"/>
    </row>
    <row r="923" spans="1:9" s="5" customFormat="1" ht="12.75">
      <c r="A923" s="2"/>
      <c r="B923" s="2"/>
      <c r="C923" s="2"/>
      <c r="D923" s="2"/>
      <c r="E923" s="2"/>
      <c r="F923" s="2"/>
      <c r="G923" s="2"/>
      <c r="I923" s="119"/>
    </row>
    <row r="924" spans="1:9" s="5" customFormat="1" ht="12.75">
      <c r="A924" s="2"/>
      <c r="B924" s="2"/>
      <c r="C924" s="2"/>
      <c r="D924" s="2"/>
      <c r="E924" s="2"/>
      <c r="F924" s="2"/>
      <c r="G924" s="2"/>
      <c r="I924" s="119"/>
    </row>
    <row r="925" spans="1:9" s="5" customFormat="1" ht="12.75">
      <c r="A925" s="2"/>
      <c r="B925" s="2"/>
      <c r="C925" s="2"/>
      <c r="D925" s="2"/>
      <c r="E925" s="2"/>
      <c r="F925" s="2"/>
      <c r="G925" s="2"/>
      <c r="I925" s="119"/>
    </row>
    <row r="926" spans="1:9" s="5" customFormat="1" ht="12.75">
      <c r="A926" s="2"/>
      <c r="B926" s="2"/>
      <c r="C926" s="2"/>
      <c r="D926" s="2"/>
      <c r="E926" s="2"/>
      <c r="F926" s="2"/>
      <c r="G926" s="2"/>
      <c r="I926" s="119"/>
    </row>
    <row r="927" spans="1:9" s="5" customFormat="1" ht="12.75">
      <c r="A927" s="2"/>
      <c r="B927" s="2"/>
      <c r="C927" s="2"/>
      <c r="D927" s="2"/>
      <c r="E927" s="2"/>
      <c r="F927" s="2"/>
      <c r="G927" s="2"/>
      <c r="I927" s="119"/>
    </row>
    <row r="928" spans="1:9" s="5" customFormat="1" ht="12.75">
      <c r="A928" s="2"/>
      <c r="B928" s="2"/>
      <c r="C928" s="2"/>
      <c r="D928" s="2"/>
      <c r="E928" s="2"/>
      <c r="F928" s="2"/>
      <c r="G928" s="2"/>
      <c r="I928" s="119"/>
    </row>
    <row r="929" spans="1:9" s="5" customFormat="1" ht="12.75">
      <c r="A929" s="2"/>
      <c r="B929" s="2"/>
      <c r="C929" s="2"/>
      <c r="D929" s="2"/>
      <c r="E929" s="2"/>
      <c r="F929" s="2"/>
      <c r="G929" s="2"/>
      <c r="I929" s="119"/>
    </row>
    <row r="930" spans="1:9" s="5" customFormat="1" ht="12.75">
      <c r="A930" s="2"/>
      <c r="B930" s="2"/>
      <c r="C930" s="2"/>
      <c r="D930" s="2"/>
      <c r="E930" s="2"/>
      <c r="F930" s="2"/>
      <c r="G930" s="2"/>
      <c r="I930" s="119"/>
    </row>
    <row r="931" spans="1:9" s="5" customFormat="1" ht="12.75">
      <c r="A931" s="2"/>
      <c r="B931" s="2"/>
      <c r="C931" s="2"/>
      <c r="D931" s="2"/>
      <c r="E931" s="2"/>
      <c r="F931" s="2"/>
      <c r="G931" s="2"/>
      <c r="I931" s="119"/>
    </row>
    <row r="932" spans="1:9" s="5" customFormat="1" ht="12.75">
      <c r="A932" s="2"/>
      <c r="B932" s="2"/>
      <c r="C932" s="2"/>
      <c r="D932" s="2"/>
      <c r="E932" s="2"/>
      <c r="F932" s="2"/>
      <c r="G932" s="2"/>
      <c r="I932" s="119"/>
    </row>
    <row r="933" spans="1:9" s="5" customFormat="1" ht="12.75">
      <c r="A933" s="2"/>
      <c r="B933" s="2"/>
      <c r="C933" s="2"/>
      <c r="D933" s="2"/>
      <c r="E933" s="2"/>
      <c r="F933" s="2"/>
      <c r="G933" s="2"/>
      <c r="I933" s="119"/>
    </row>
    <row r="934" spans="1:9" s="5" customFormat="1" ht="12.75">
      <c r="A934" s="2"/>
      <c r="B934" s="2"/>
      <c r="C934" s="2"/>
      <c r="D934" s="2"/>
      <c r="E934" s="2"/>
      <c r="F934" s="2"/>
      <c r="G934" s="2"/>
      <c r="I934" s="119"/>
    </row>
    <row r="935" spans="1:9" s="5" customFormat="1" ht="12.75">
      <c r="A935" s="2"/>
      <c r="B935" s="2"/>
      <c r="C935" s="2"/>
      <c r="D935" s="2"/>
      <c r="E935" s="2"/>
      <c r="F935" s="2"/>
      <c r="G935" s="2"/>
      <c r="I935" s="119"/>
    </row>
    <row r="936" spans="1:9" s="5" customFormat="1" ht="12.75">
      <c r="A936" s="2"/>
      <c r="B936" s="2"/>
      <c r="C936" s="2"/>
      <c r="D936" s="2"/>
      <c r="E936" s="2"/>
      <c r="F936" s="2"/>
      <c r="G936" s="2"/>
      <c r="I936" s="119"/>
    </row>
    <row r="937" spans="1:9" s="5" customFormat="1" ht="12.75">
      <c r="A937" s="2"/>
      <c r="B937" s="2"/>
      <c r="C937" s="2"/>
      <c r="D937" s="2"/>
      <c r="E937" s="2"/>
      <c r="F937" s="2"/>
      <c r="G937" s="2"/>
      <c r="I937" s="119"/>
    </row>
    <row r="938" spans="1:9" s="5" customFormat="1" ht="12.75">
      <c r="A938" s="2"/>
      <c r="B938" s="2"/>
      <c r="C938" s="2"/>
      <c r="D938" s="2"/>
      <c r="E938" s="2"/>
      <c r="F938" s="2"/>
      <c r="G938" s="2"/>
      <c r="I938" s="119"/>
    </row>
    <row r="939" spans="1:9" s="5" customFormat="1" ht="12.75">
      <c r="A939" s="2"/>
      <c r="B939" s="2"/>
      <c r="C939" s="2"/>
      <c r="D939" s="2"/>
      <c r="E939" s="2"/>
      <c r="F939" s="2"/>
      <c r="G939" s="2"/>
      <c r="I939" s="119"/>
    </row>
    <row r="940" spans="1:9" s="5" customFormat="1" ht="12.75">
      <c r="A940" s="2"/>
      <c r="B940" s="2"/>
      <c r="C940" s="2"/>
      <c r="D940" s="2"/>
      <c r="E940" s="2"/>
      <c r="F940" s="2"/>
      <c r="G940" s="2"/>
      <c r="I940" s="119"/>
    </row>
    <row r="941" spans="1:9" s="5" customFormat="1" ht="12.75">
      <c r="A941" s="2"/>
      <c r="B941" s="2"/>
      <c r="C941" s="2"/>
      <c r="D941" s="2"/>
      <c r="E941" s="2"/>
      <c r="F941" s="2"/>
      <c r="G941" s="2"/>
      <c r="I941" s="119"/>
    </row>
    <row r="942" spans="1:9" s="5" customFormat="1" ht="12.75">
      <c r="A942" s="2"/>
      <c r="B942" s="2"/>
      <c r="C942" s="2"/>
      <c r="D942" s="2"/>
      <c r="E942" s="2"/>
      <c r="F942" s="2"/>
      <c r="G942" s="2"/>
      <c r="I942" s="119"/>
    </row>
    <row r="943" spans="1:9" s="5" customFormat="1" ht="12.75">
      <c r="A943" s="2"/>
      <c r="B943" s="2"/>
      <c r="C943" s="2"/>
      <c r="D943" s="2"/>
      <c r="E943" s="2"/>
      <c r="F943" s="2"/>
      <c r="G943" s="2"/>
      <c r="I943" s="119"/>
    </row>
    <row r="944" spans="1:9" s="5" customFormat="1" ht="12.75">
      <c r="A944" s="2"/>
      <c r="B944" s="2"/>
      <c r="C944" s="2"/>
      <c r="D944" s="2"/>
      <c r="E944" s="2"/>
      <c r="F944" s="2"/>
      <c r="G944" s="2"/>
      <c r="I944" s="119"/>
    </row>
    <row r="945" spans="1:9" s="5" customFormat="1" ht="12.75">
      <c r="A945" s="2"/>
      <c r="B945" s="2"/>
      <c r="C945" s="2"/>
      <c r="D945" s="2"/>
      <c r="E945" s="2"/>
      <c r="F945" s="2"/>
      <c r="G945" s="2"/>
      <c r="I945" s="119"/>
    </row>
    <row r="946" spans="1:9" s="5" customFormat="1" ht="12.75">
      <c r="A946" s="2"/>
      <c r="B946" s="2"/>
      <c r="C946" s="2"/>
      <c r="D946" s="2"/>
      <c r="E946" s="2"/>
      <c r="F946" s="2"/>
      <c r="G946" s="2"/>
      <c r="I946" s="119"/>
    </row>
    <row r="947" spans="1:9" s="5" customFormat="1" ht="12.75">
      <c r="A947" s="2"/>
      <c r="B947" s="2"/>
      <c r="C947" s="2"/>
      <c r="D947" s="2"/>
      <c r="E947" s="2"/>
      <c r="F947" s="2"/>
      <c r="G947" s="2"/>
      <c r="I947" s="119"/>
    </row>
    <row r="948" spans="1:9" s="5" customFormat="1" ht="12.75">
      <c r="A948" s="2"/>
      <c r="B948" s="2"/>
      <c r="C948" s="2"/>
      <c r="D948" s="2"/>
      <c r="E948" s="2"/>
      <c r="F948" s="2"/>
      <c r="G948" s="2"/>
      <c r="I948" s="119"/>
    </row>
    <row r="949" spans="1:9" s="5" customFormat="1" ht="12.75">
      <c r="A949" s="2"/>
      <c r="B949" s="2"/>
      <c r="C949" s="2"/>
      <c r="D949" s="2"/>
      <c r="E949" s="2"/>
      <c r="F949" s="2"/>
      <c r="G949" s="2"/>
      <c r="I949" s="119"/>
    </row>
    <row r="950" spans="1:9" s="5" customFormat="1" ht="12.75">
      <c r="A950" s="2"/>
      <c r="B950" s="2"/>
      <c r="C950" s="2"/>
      <c r="D950" s="2"/>
      <c r="E950" s="2"/>
      <c r="F950" s="2"/>
      <c r="G950" s="2"/>
      <c r="I950" s="119"/>
    </row>
    <row r="951" spans="1:9" s="5" customFormat="1" ht="12.75">
      <c r="A951" s="2"/>
      <c r="B951" s="2"/>
      <c r="C951" s="2"/>
      <c r="D951" s="2"/>
      <c r="E951" s="2"/>
      <c r="F951" s="2"/>
      <c r="G951" s="2"/>
      <c r="I951" s="119"/>
    </row>
    <row r="952" spans="1:9" s="5" customFormat="1" ht="12.75">
      <c r="A952" s="2"/>
      <c r="B952" s="2"/>
      <c r="C952" s="2"/>
      <c r="D952" s="2"/>
      <c r="E952" s="2"/>
      <c r="F952" s="2"/>
      <c r="G952" s="2"/>
      <c r="I952" s="119"/>
    </row>
    <row r="953" spans="1:9" s="5" customFormat="1" ht="12.75">
      <c r="A953" s="2"/>
      <c r="B953" s="2"/>
      <c r="C953" s="2"/>
      <c r="D953" s="2"/>
      <c r="E953" s="2"/>
      <c r="F953" s="2"/>
      <c r="G953" s="2"/>
      <c r="I953" s="119"/>
    </row>
    <row r="954" spans="1:9" s="5" customFormat="1" ht="12.75">
      <c r="A954" s="2"/>
      <c r="B954" s="2"/>
      <c r="C954" s="2"/>
      <c r="D954" s="2"/>
      <c r="E954" s="2"/>
      <c r="F954" s="2"/>
      <c r="G954" s="2"/>
      <c r="I954" s="119"/>
    </row>
    <row r="955" spans="1:9" s="5" customFormat="1" ht="12.75">
      <c r="A955" s="2"/>
      <c r="B955" s="2"/>
      <c r="C955" s="2"/>
      <c r="D955" s="2"/>
      <c r="E955" s="2"/>
      <c r="F955" s="2"/>
      <c r="G955" s="2"/>
      <c r="I955" s="119"/>
    </row>
    <row r="956" spans="1:9" s="5" customFormat="1" ht="12.75">
      <c r="A956" s="2"/>
      <c r="B956" s="2"/>
      <c r="C956" s="2"/>
      <c r="D956" s="2"/>
      <c r="E956" s="2"/>
      <c r="F956" s="2"/>
      <c r="G956" s="2"/>
      <c r="I956" s="119"/>
    </row>
    <row r="957" spans="1:101" s="5" customFormat="1" ht="12.75">
      <c r="A957" s="2"/>
      <c r="B957" s="2"/>
      <c r="C957" s="2"/>
      <c r="D957" s="2"/>
      <c r="E957" s="2"/>
      <c r="F957" s="2"/>
      <c r="G957" s="2"/>
      <c r="I957" s="119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</row>
    <row r="958" spans="1:101" s="5" customFormat="1" ht="12.75">
      <c r="A958" s="2"/>
      <c r="B958" s="2"/>
      <c r="C958" s="2"/>
      <c r="D958" s="2"/>
      <c r="E958" s="2"/>
      <c r="F958" s="2"/>
      <c r="G958" s="2"/>
      <c r="I958" s="119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</row>
    <row r="959" spans="1:256" s="5" customFormat="1" ht="12.75">
      <c r="A959" s="2"/>
      <c r="B959" s="2"/>
      <c r="C959" s="2"/>
      <c r="D959" s="2"/>
      <c r="E959" s="2"/>
      <c r="F959" s="2"/>
      <c r="G959" s="2"/>
      <c r="I959" s="11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</row>
    <row r="960" spans="1:256" s="5" customFormat="1" ht="12.75">
      <c r="A960" s="2"/>
      <c r="B960" s="2"/>
      <c r="C960" s="2"/>
      <c r="D960" s="2"/>
      <c r="E960" s="2"/>
      <c r="F960" s="2"/>
      <c r="G960" s="2"/>
      <c r="I960" s="119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</row>
    <row r="961" spans="1:256" s="5" customFormat="1" ht="12.75">
      <c r="A961" s="2"/>
      <c r="B961" s="2"/>
      <c r="C961" s="2"/>
      <c r="D961" s="2"/>
      <c r="E961" s="2"/>
      <c r="F961" s="2"/>
      <c r="G961" s="2"/>
      <c r="I961" s="119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</row>
    <row r="962" spans="1:256" s="5" customFormat="1" ht="12.75">
      <c r="A962" s="2"/>
      <c r="B962" s="2"/>
      <c r="C962" s="2"/>
      <c r="D962" s="2"/>
      <c r="E962" s="2"/>
      <c r="F962" s="2"/>
      <c r="G962" s="2"/>
      <c r="I962" s="119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</row>
    <row r="963" spans="1:256" s="5" customFormat="1" ht="12.75">
      <c r="A963" s="2"/>
      <c r="B963" s="2"/>
      <c r="C963" s="2"/>
      <c r="D963" s="2"/>
      <c r="E963" s="2"/>
      <c r="F963" s="2"/>
      <c r="G963" s="2"/>
      <c r="I963" s="119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</row>
    <row r="964" spans="1:256" s="5" customFormat="1" ht="12.75">
      <c r="A964" s="2"/>
      <c r="B964" s="2"/>
      <c r="C964" s="2"/>
      <c r="D964" s="2"/>
      <c r="E964" s="2"/>
      <c r="F964" s="2"/>
      <c r="G964" s="2"/>
      <c r="I964" s="119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</row>
    <row r="965" spans="1:256" s="5" customFormat="1" ht="12.75">
      <c r="A965" s="2"/>
      <c r="B965" s="2"/>
      <c r="C965" s="2"/>
      <c r="D965" s="2"/>
      <c r="E965" s="2"/>
      <c r="F965" s="2"/>
      <c r="G965" s="2"/>
      <c r="I965" s="119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</row>
    <row r="966" spans="1:256" s="5" customFormat="1" ht="12.75">
      <c r="A966" s="2"/>
      <c r="B966" s="2"/>
      <c r="C966" s="2"/>
      <c r="D966" s="2"/>
      <c r="E966" s="2"/>
      <c r="F966" s="2"/>
      <c r="G966" s="2"/>
      <c r="I966" s="119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</row>
    <row r="967" spans="1:256" s="5" customFormat="1" ht="12.75">
      <c r="A967" s="2"/>
      <c r="B967" s="2"/>
      <c r="C967" s="2"/>
      <c r="D967" s="2"/>
      <c r="E967" s="2"/>
      <c r="F967" s="2"/>
      <c r="G967" s="2"/>
      <c r="I967" s="119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</row>
    <row r="968" spans="1:256" s="5" customFormat="1" ht="12.75">
      <c r="A968" s="2"/>
      <c r="B968" s="2"/>
      <c r="C968" s="2"/>
      <c r="D968" s="2"/>
      <c r="E968" s="2"/>
      <c r="F968" s="2"/>
      <c r="G968" s="2"/>
      <c r="I968" s="119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</row>
    <row r="969" spans="1:256" s="5" customFormat="1" ht="12.75">
      <c r="A969" s="2"/>
      <c r="B969" s="2"/>
      <c r="C969" s="2"/>
      <c r="D969" s="2"/>
      <c r="E969" s="2"/>
      <c r="F969" s="2"/>
      <c r="G969" s="2"/>
      <c r="I969" s="11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</row>
    <row r="970" spans="1:256" s="5" customFormat="1" ht="12.75">
      <c r="A970" s="2"/>
      <c r="B970" s="2"/>
      <c r="C970" s="2"/>
      <c r="D970" s="2"/>
      <c r="E970" s="2"/>
      <c r="F970" s="2"/>
      <c r="G970" s="2"/>
      <c r="I970" s="119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</row>
    <row r="971" spans="8:9" ht="12.75">
      <c r="H971" s="5"/>
      <c r="I971" s="119"/>
    </row>
    <row r="972" spans="8:9" ht="12.75">
      <c r="H972" s="5"/>
      <c r="I972" s="119"/>
    </row>
    <row r="973" spans="8:9" ht="12.75">
      <c r="H973" s="5"/>
      <c r="I973" s="119"/>
    </row>
    <row r="974" spans="8:9" ht="12.75">
      <c r="H974" s="5"/>
      <c r="I974" s="119"/>
    </row>
    <row r="975" spans="8:9" ht="12.75">
      <c r="H975" s="5"/>
      <c r="I975" s="119"/>
    </row>
    <row r="976" spans="8:9" ht="12.75">
      <c r="H976" s="5"/>
      <c r="I976" s="119"/>
    </row>
    <row r="977" spans="8:9" ht="12.75">
      <c r="H977" s="5"/>
      <c r="I977" s="119"/>
    </row>
    <row r="978" spans="8:9" ht="12.75">
      <c r="H978" s="5"/>
      <c r="I978" s="119"/>
    </row>
    <row r="979" spans="8:9" ht="12.75">
      <c r="H979" s="5"/>
      <c r="I979" s="119"/>
    </row>
    <row r="980" spans="8:9" ht="12.75">
      <c r="H980" s="5"/>
      <c r="I980" s="119"/>
    </row>
  </sheetData>
  <sheetProtection/>
  <mergeCells count="110">
    <mergeCell ref="C480:F484"/>
    <mergeCell ref="C494:F496"/>
    <mergeCell ref="G494:I496"/>
    <mergeCell ref="B498:B500"/>
    <mergeCell ref="C498:F500"/>
    <mergeCell ref="G498:I500"/>
    <mergeCell ref="G483:I484"/>
    <mergeCell ref="B480:B484"/>
    <mergeCell ref="B486:B488"/>
    <mergeCell ref="C486:F488"/>
    <mergeCell ref="J131:J173"/>
    <mergeCell ref="C503:I503"/>
    <mergeCell ref="G480:I480"/>
    <mergeCell ref="B478:B479"/>
    <mergeCell ref="C478:F479"/>
    <mergeCell ref="B490:B492"/>
    <mergeCell ref="C490:F492"/>
    <mergeCell ref="G490:I492"/>
    <mergeCell ref="B494:B496"/>
    <mergeCell ref="G478:I479"/>
    <mergeCell ref="J85:J119"/>
    <mergeCell ref="H1:H2"/>
    <mergeCell ref="J396:J427"/>
    <mergeCell ref="J431:J435"/>
    <mergeCell ref="J229:J286"/>
    <mergeCell ref="J287:J336"/>
    <mergeCell ref="J1:J2"/>
    <mergeCell ref="J339:J365"/>
    <mergeCell ref="J366:J395"/>
    <mergeCell ref="J120:J130"/>
    <mergeCell ref="I1:I2"/>
    <mergeCell ref="A456:G456"/>
    <mergeCell ref="J174:J195"/>
    <mergeCell ref="J196:J209"/>
    <mergeCell ref="J210:J213"/>
    <mergeCell ref="J216:J220"/>
    <mergeCell ref="J3:J7"/>
    <mergeCell ref="J8:J25"/>
    <mergeCell ref="J26:J51"/>
    <mergeCell ref="J52:J84"/>
    <mergeCell ref="G486:I488"/>
    <mergeCell ref="K1:K2"/>
    <mergeCell ref="J428:J430"/>
    <mergeCell ref="J214:J215"/>
    <mergeCell ref="J437:J438"/>
    <mergeCell ref="A475:G475"/>
    <mergeCell ref="A1:A2"/>
    <mergeCell ref="F1:F2"/>
    <mergeCell ref="G1:G2"/>
    <mergeCell ref="J221:J228"/>
    <mergeCell ref="A109:A110"/>
    <mergeCell ref="F109:F110"/>
    <mergeCell ref="G109:G110"/>
    <mergeCell ref="H109:H110"/>
    <mergeCell ref="I109:I110"/>
    <mergeCell ref="A37:A38"/>
    <mergeCell ref="F37:F38"/>
    <mergeCell ref="G37:G38"/>
    <mergeCell ref="H37:H38"/>
    <mergeCell ref="I37:I38"/>
    <mergeCell ref="A181:A182"/>
    <mergeCell ref="F181:F182"/>
    <mergeCell ref="G181:G182"/>
    <mergeCell ref="H181:H182"/>
    <mergeCell ref="I181:I182"/>
    <mergeCell ref="A73:A74"/>
    <mergeCell ref="F73:F74"/>
    <mergeCell ref="G73:G74"/>
    <mergeCell ref="H73:H74"/>
    <mergeCell ref="I73:I74"/>
    <mergeCell ref="A253:A254"/>
    <mergeCell ref="F253:F254"/>
    <mergeCell ref="G253:G254"/>
    <mergeCell ref="H253:H254"/>
    <mergeCell ref="I253:I254"/>
    <mergeCell ref="A145:A146"/>
    <mergeCell ref="F145:F146"/>
    <mergeCell ref="G145:G146"/>
    <mergeCell ref="H145:H146"/>
    <mergeCell ref="I145:I146"/>
    <mergeCell ref="A325:A326"/>
    <mergeCell ref="F325:F326"/>
    <mergeCell ref="G325:G326"/>
    <mergeCell ref="H325:H326"/>
    <mergeCell ref="I325:I326"/>
    <mergeCell ref="A217:A218"/>
    <mergeCell ref="F217:F218"/>
    <mergeCell ref="G217:G218"/>
    <mergeCell ref="H217:H218"/>
    <mergeCell ref="I217:I218"/>
    <mergeCell ref="A397:A398"/>
    <mergeCell ref="F397:F398"/>
    <mergeCell ref="G397:G398"/>
    <mergeCell ref="H397:H398"/>
    <mergeCell ref="I397:I398"/>
    <mergeCell ref="A289:A290"/>
    <mergeCell ref="F289:F290"/>
    <mergeCell ref="G289:G290"/>
    <mergeCell ref="H289:H290"/>
    <mergeCell ref="I289:I290"/>
    <mergeCell ref="A433:A434"/>
    <mergeCell ref="F433:F434"/>
    <mergeCell ref="G433:G434"/>
    <mergeCell ref="H433:H434"/>
    <mergeCell ref="I433:I434"/>
    <mergeCell ref="A361:A362"/>
    <mergeCell ref="F361:F362"/>
    <mergeCell ref="G361:G362"/>
    <mergeCell ref="H361:H362"/>
    <mergeCell ref="I361:I362"/>
  </mergeCells>
  <printOptions/>
  <pageMargins left="0.2755905511811024" right="0.11811023622047245" top="0.984251968503937" bottom="0.984251968503937" header="0.5118110236220472" footer="0.5118110236220472"/>
  <pageSetup horizontalDpi="600" verticalDpi="600" orientation="landscape" paperSize="9" r:id="rId1"/>
  <headerFooter alignWithMargins="0">
    <oddHeader>&amp;CTársulati művek értékkel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985"/>
  <sheetViews>
    <sheetView workbookViewId="0" topLeftCell="A277">
      <selection activeCell="H462" sqref="H462"/>
    </sheetView>
  </sheetViews>
  <sheetFormatPr defaultColWidth="9.140625" defaultRowHeight="12.75"/>
  <cols>
    <col min="1" max="1" width="4.7109375" style="2" customWidth="1"/>
    <col min="2" max="2" width="12.421875" style="2" customWidth="1"/>
    <col min="3" max="3" width="7.7109375" style="2" customWidth="1"/>
    <col min="4" max="4" width="18.8515625" style="2" customWidth="1"/>
    <col min="5" max="5" width="18.7109375" style="2" customWidth="1"/>
    <col min="6" max="6" width="19.00390625" style="2" customWidth="1"/>
    <col min="7" max="7" width="10.7109375" style="2" customWidth="1"/>
    <col min="8" max="8" width="9.57421875" style="2" customWidth="1"/>
  </cols>
  <sheetData>
    <row r="2" spans="1:8" ht="12.75">
      <c r="A2" s="348" t="s">
        <v>1698</v>
      </c>
      <c r="B2" s="349"/>
      <c r="C2" s="349"/>
      <c r="D2" s="349"/>
      <c r="E2" s="349"/>
      <c r="F2" s="349"/>
      <c r="G2" s="349"/>
      <c r="H2" s="350"/>
    </row>
    <row r="3" spans="1:8" ht="12.75">
      <c r="A3" s="64"/>
      <c r="B3" s="65"/>
      <c r="C3" s="65"/>
      <c r="D3" s="65"/>
      <c r="E3" s="65"/>
      <c r="F3" s="65"/>
      <c r="G3" s="65"/>
      <c r="H3" s="66"/>
    </row>
    <row r="4" spans="1:8" ht="12.75">
      <c r="A4" s="348" t="s">
        <v>1729</v>
      </c>
      <c r="B4" s="349"/>
      <c r="C4" s="349"/>
      <c r="D4" s="349"/>
      <c r="E4" s="349"/>
      <c r="F4" s="349"/>
      <c r="G4" s="349"/>
      <c r="H4" s="350"/>
    </row>
    <row r="6" spans="1:8" ht="12.75" customHeight="1">
      <c r="A6" s="354" t="s">
        <v>457</v>
      </c>
      <c r="B6" s="1" t="s">
        <v>458</v>
      </c>
      <c r="C6" s="3" t="s">
        <v>0</v>
      </c>
      <c r="D6" s="2" t="s">
        <v>461</v>
      </c>
      <c r="E6" s="69" t="s">
        <v>463</v>
      </c>
      <c r="F6" s="218" t="s">
        <v>465</v>
      </c>
      <c r="G6" s="219" t="s">
        <v>1</v>
      </c>
      <c r="H6" s="219" t="s">
        <v>1044</v>
      </c>
    </row>
    <row r="7" spans="1:8" ht="12.75">
      <c r="A7" s="355"/>
      <c r="B7" s="1" t="s">
        <v>459</v>
      </c>
      <c r="C7" s="3" t="s">
        <v>460</v>
      </c>
      <c r="D7" s="2" t="s">
        <v>462</v>
      </c>
      <c r="E7" s="69" t="s">
        <v>464</v>
      </c>
      <c r="F7" s="218"/>
      <c r="G7" s="218"/>
      <c r="H7" s="218"/>
    </row>
    <row r="8" spans="1:8" ht="12.75">
      <c r="A8" s="71" t="s">
        <v>2</v>
      </c>
      <c r="B8" s="2" t="s">
        <v>3</v>
      </c>
      <c r="C8" s="2" t="s">
        <v>1045</v>
      </c>
      <c r="D8" s="2" t="s">
        <v>4</v>
      </c>
      <c r="E8" s="2" t="s">
        <v>5</v>
      </c>
      <c r="F8" s="2" t="s">
        <v>13</v>
      </c>
      <c r="G8" s="2" t="s">
        <v>35</v>
      </c>
      <c r="H8" s="2">
        <v>2109</v>
      </c>
    </row>
    <row r="9" spans="1:8" ht="12.75">
      <c r="A9" s="71" t="s">
        <v>6</v>
      </c>
      <c r="B9" s="2" t="s">
        <v>3</v>
      </c>
      <c r="C9" s="2" t="s">
        <v>1046</v>
      </c>
      <c r="D9" s="2" t="s">
        <v>7</v>
      </c>
      <c r="E9" s="2" t="s">
        <v>8</v>
      </c>
      <c r="F9" s="2" t="s">
        <v>343</v>
      </c>
      <c r="G9" s="2" t="s">
        <v>35</v>
      </c>
      <c r="H9" s="2">
        <v>1000</v>
      </c>
    </row>
    <row r="10" spans="1:8" ht="12.75">
      <c r="A10" s="71" t="s">
        <v>9</v>
      </c>
      <c r="B10" s="2" t="s">
        <v>3</v>
      </c>
      <c r="C10" s="2" t="s">
        <v>1047</v>
      </c>
      <c r="D10" s="2" t="s">
        <v>10</v>
      </c>
      <c r="E10" s="2" t="s">
        <v>11</v>
      </c>
      <c r="F10" s="2" t="s">
        <v>12</v>
      </c>
      <c r="G10" s="2" t="s">
        <v>35</v>
      </c>
      <c r="H10" s="2">
        <v>1130</v>
      </c>
    </row>
    <row r="11" spans="1:8" ht="12.75">
      <c r="A11" s="71" t="s">
        <v>14</v>
      </c>
      <c r="B11" s="2" t="s">
        <v>3</v>
      </c>
      <c r="C11" s="2" t="s">
        <v>1048</v>
      </c>
      <c r="D11" s="2" t="s">
        <v>15</v>
      </c>
      <c r="E11" s="2" t="s">
        <v>16</v>
      </c>
      <c r="F11" s="2" t="s">
        <v>285</v>
      </c>
      <c r="G11" s="2" t="s">
        <v>35</v>
      </c>
      <c r="H11" s="2">
        <v>50</v>
      </c>
    </row>
    <row r="12" spans="1:8" ht="12.75">
      <c r="A12" s="71" t="s">
        <v>37</v>
      </c>
      <c r="B12" s="2" t="s">
        <v>3</v>
      </c>
      <c r="C12" s="2" t="s">
        <v>1068</v>
      </c>
      <c r="D12" s="2" t="s">
        <v>1069</v>
      </c>
      <c r="E12" s="2" t="s">
        <v>1071</v>
      </c>
      <c r="F12" s="2" t="s">
        <v>1375</v>
      </c>
      <c r="G12" s="2" t="s">
        <v>35</v>
      </c>
      <c r="H12" s="2">
        <v>370</v>
      </c>
    </row>
    <row r="14" spans="1:8" ht="12.75">
      <c r="A14" s="72" t="s">
        <v>23</v>
      </c>
      <c r="B14" s="2" t="s">
        <v>17</v>
      </c>
      <c r="C14" s="2" t="s">
        <v>1353</v>
      </c>
      <c r="D14" s="2" t="s">
        <v>4</v>
      </c>
      <c r="E14" s="2" t="s">
        <v>18</v>
      </c>
      <c r="F14" s="2" t="s">
        <v>19</v>
      </c>
      <c r="G14" s="2" t="s">
        <v>35</v>
      </c>
      <c r="H14" s="2">
        <v>9055</v>
      </c>
    </row>
    <row r="15" spans="1:8" ht="12.75">
      <c r="A15" s="72" t="s">
        <v>27</v>
      </c>
      <c r="B15" s="2" t="s">
        <v>17</v>
      </c>
      <c r="C15" s="2" t="s">
        <v>1354</v>
      </c>
      <c r="D15" s="2" t="s">
        <v>20</v>
      </c>
      <c r="E15" s="2" t="s">
        <v>21</v>
      </c>
      <c r="F15" s="2" t="s">
        <v>22</v>
      </c>
      <c r="G15" s="2" t="s">
        <v>35</v>
      </c>
      <c r="H15" s="2">
        <v>1000</v>
      </c>
    </row>
    <row r="16" spans="1:8" ht="12.75">
      <c r="A16" s="72" t="s">
        <v>31</v>
      </c>
      <c r="B16" s="2" t="s">
        <v>17</v>
      </c>
      <c r="C16" s="2" t="s">
        <v>1355</v>
      </c>
      <c r="D16" s="2" t="s">
        <v>24</v>
      </c>
      <c r="E16" s="2" t="s">
        <v>25</v>
      </c>
      <c r="F16" s="2" t="s">
        <v>26</v>
      </c>
      <c r="G16" s="2" t="s">
        <v>35</v>
      </c>
      <c r="H16" s="2">
        <v>526</v>
      </c>
    </row>
    <row r="17" spans="1:8" ht="12.75">
      <c r="A17" s="72" t="s">
        <v>36</v>
      </c>
      <c r="B17" s="2" t="s">
        <v>17</v>
      </c>
      <c r="C17" s="2" t="s">
        <v>1356</v>
      </c>
      <c r="D17" s="2" t="s">
        <v>28</v>
      </c>
      <c r="E17" s="2" t="s">
        <v>29</v>
      </c>
      <c r="F17" s="2" t="s">
        <v>30</v>
      </c>
      <c r="G17" s="2" t="s">
        <v>35</v>
      </c>
      <c r="H17" s="2">
        <v>500</v>
      </c>
    </row>
    <row r="18" spans="1:8" ht="12.75">
      <c r="A18" s="72" t="s">
        <v>41</v>
      </c>
      <c r="B18" s="2" t="s">
        <v>17</v>
      </c>
      <c r="C18" s="2" t="s">
        <v>1357</v>
      </c>
      <c r="D18" s="2" t="s">
        <v>32</v>
      </c>
      <c r="E18" s="2" t="s">
        <v>33</v>
      </c>
      <c r="F18" s="2" t="s">
        <v>34</v>
      </c>
      <c r="G18" s="2" t="s">
        <v>35</v>
      </c>
      <c r="H18" s="2">
        <v>1000</v>
      </c>
    </row>
    <row r="19" spans="1:8" ht="12.75">
      <c r="A19" s="72" t="s">
        <v>42</v>
      </c>
      <c r="B19" s="2" t="s">
        <v>17</v>
      </c>
      <c r="C19" s="2" t="s">
        <v>1358</v>
      </c>
      <c r="D19" s="2" t="s">
        <v>38</v>
      </c>
      <c r="E19" s="2" t="s">
        <v>39</v>
      </c>
      <c r="F19" s="2" t="s">
        <v>40</v>
      </c>
      <c r="G19" s="2" t="s">
        <v>35</v>
      </c>
      <c r="H19" s="2">
        <v>2032</v>
      </c>
    </row>
    <row r="20" spans="1:8" ht="12.75">
      <c r="A20" s="72" t="s">
        <v>46</v>
      </c>
      <c r="B20" s="2" t="s">
        <v>17</v>
      </c>
      <c r="C20" s="2" t="s">
        <v>1359</v>
      </c>
      <c r="D20" s="2" t="s">
        <v>20</v>
      </c>
      <c r="E20" s="2" t="s">
        <v>345</v>
      </c>
      <c r="F20" s="2" t="s">
        <v>285</v>
      </c>
      <c r="G20" s="2" t="s">
        <v>35</v>
      </c>
      <c r="H20" s="2">
        <v>50</v>
      </c>
    </row>
    <row r="21" spans="1:8" ht="12.75">
      <c r="A21" s="72" t="s">
        <v>50</v>
      </c>
      <c r="B21" s="2" t="s">
        <v>17</v>
      </c>
      <c r="C21" s="2" t="s">
        <v>1360</v>
      </c>
      <c r="D21" s="2" t="s">
        <v>43</v>
      </c>
      <c r="E21" s="2" t="s">
        <v>44</v>
      </c>
      <c r="F21" s="2" t="s">
        <v>45</v>
      </c>
      <c r="G21" s="2" t="s">
        <v>35</v>
      </c>
      <c r="H21" s="2">
        <v>1138</v>
      </c>
    </row>
    <row r="22" spans="1:8" ht="12.75">
      <c r="A22" s="72" t="s">
        <v>51</v>
      </c>
      <c r="B22" s="2" t="s">
        <v>17</v>
      </c>
      <c r="C22" s="2" t="s">
        <v>1361</v>
      </c>
      <c r="D22" s="2" t="s">
        <v>47</v>
      </c>
      <c r="E22" s="2" t="s">
        <v>48</v>
      </c>
      <c r="F22" s="2" t="s">
        <v>49</v>
      </c>
      <c r="G22" s="2" t="s">
        <v>35</v>
      </c>
      <c r="H22" s="2">
        <v>1016</v>
      </c>
    </row>
    <row r="23" spans="1:8" ht="12.75">
      <c r="A23" s="72" t="s">
        <v>54</v>
      </c>
      <c r="B23" s="2" t="s">
        <v>17</v>
      </c>
      <c r="C23" s="2" t="s">
        <v>1362</v>
      </c>
      <c r="D23" s="2" t="s">
        <v>20</v>
      </c>
      <c r="E23" s="2" t="s">
        <v>344</v>
      </c>
      <c r="F23" s="2" t="s">
        <v>341</v>
      </c>
      <c r="G23" s="2" t="s">
        <v>35</v>
      </c>
      <c r="H23" s="2">
        <v>50</v>
      </c>
    </row>
    <row r="24" spans="1:8" ht="12.75">
      <c r="A24" s="72" t="s">
        <v>57</v>
      </c>
      <c r="B24" s="2" t="s">
        <v>17</v>
      </c>
      <c r="C24" s="2" t="s">
        <v>1363</v>
      </c>
      <c r="D24" s="2" t="s">
        <v>52</v>
      </c>
      <c r="E24" s="2" t="s">
        <v>48</v>
      </c>
      <c r="F24" s="2" t="s">
        <v>53</v>
      </c>
      <c r="G24" s="2" t="s">
        <v>35</v>
      </c>
      <c r="H24" s="2">
        <v>1105</v>
      </c>
    </row>
    <row r="25" spans="1:8" ht="12.75">
      <c r="A25" s="72" t="s">
        <v>59</v>
      </c>
      <c r="B25" s="2" t="s">
        <v>17</v>
      </c>
      <c r="C25" s="2" t="s">
        <v>1364</v>
      </c>
      <c r="D25" s="2" t="s">
        <v>55</v>
      </c>
      <c r="E25" s="2" t="s">
        <v>56</v>
      </c>
      <c r="F25" s="2" t="s">
        <v>49</v>
      </c>
      <c r="G25" s="2" t="s">
        <v>35</v>
      </c>
      <c r="H25" s="2">
        <v>1016</v>
      </c>
    </row>
    <row r="26" spans="1:8" ht="12.75">
      <c r="A26" s="72" t="s">
        <v>62</v>
      </c>
      <c r="B26" s="2" t="s">
        <v>17</v>
      </c>
      <c r="C26" s="2" t="s">
        <v>1365</v>
      </c>
      <c r="D26" s="2" t="s">
        <v>20</v>
      </c>
      <c r="E26" s="2" t="s">
        <v>58</v>
      </c>
      <c r="F26" s="2" t="s">
        <v>341</v>
      </c>
      <c r="G26" s="2" t="s">
        <v>35</v>
      </c>
      <c r="H26" s="2">
        <v>50</v>
      </c>
    </row>
    <row r="27" spans="1:8" ht="12.75">
      <c r="A27" s="72" t="s">
        <v>64</v>
      </c>
      <c r="B27" s="2" t="s">
        <v>17</v>
      </c>
      <c r="C27" s="2" t="s">
        <v>1366</v>
      </c>
      <c r="D27" s="2" t="s">
        <v>60</v>
      </c>
      <c r="E27" s="2" t="s">
        <v>56</v>
      </c>
      <c r="F27" s="2" t="s">
        <v>61</v>
      </c>
      <c r="G27" s="2" t="s">
        <v>35</v>
      </c>
      <c r="H27" s="2">
        <v>1077</v>
      </c>
    </row>
    <row r="28" spans="1:8" ht="12.75">
      <c r="A28" s="72" t="s">
        <v>68</v>
      </c>
      <c r="B28" s="2" t="s">
        <v>17</v>
      </c>
      <c r="C28" s="2" t="s">
        <v>1367</v>
      </c>
      <c r="D28" s="2" t="s">
        <v>20</v>
      </c>
      <c r="E28" s="2" t="s">
        <v>63</v>
      </c>
      <c r="F28" s="2" t="s">
        <v>341</v>
      </c>
      <c r="G28" s="2" t="s">
        <v>35</v>
      </c>
      <c r="H28" s="2">
        <v>50</v>
      </c>
    </row>
    <row r="29" spans="1:8" ht="12.75">
      <c r="A29" s="72" t="s">
        <v>72</v>
      </c>
      <c r="B29" s="2" t="s">
        <v>17</v>
      </c>
      <c r="C29" s="2" t="s">
        <v>1368</v>
      </c>
      <c r="D29" s="2" t="s">
        <v>65</v>
      </c>
      <c r="E29" s="2" t="s">
        <v>66</v>
      </c>
      <c r="F29" s="2" t="s">
        <v>67</v>
      </c>
      <c r="G29" s="2" t="s">
        <v>35</v>
      </c>
      <c r="H29" s="2">
        <v>1057</v>
      </c>
    </row>
    <row r="30" spans="1:8" ht="12.75">
      <c r="A30" s="72" t="s">
        <v>76</v>
      </c>
      <c r="B30" s="2" t="s">
        <v>17</v>
      </c>
      <c r="C30" s="2" t="s">
        <v>1369</v>
      </c>
      <c r="D30" s="2" t="s">
        <v>1069</v>
      </c>
      <c r="E30" s="2" t="s">
        <v>1070</v>
      </c>
      <c r="F30" s="2" t="s">
        <v>1072</v>
      </c>
      <c r="G30" s="2" t="s">
        <v>35</v>
      </c>
      <c r="H30" s="2">
        <v>300</v>
      </c>
    </row>
    <row r="31" spans="1:8" ht="12.75">
      <c r="A31" s="72" t="s">
        <v>78</v>
      </c>
      <c r="B31" s="2" t="s">
        <v>17</v>
      </c>
      <c r="C31" s="2" t="s">
        <v>1370</v>
      </c>
      <c r="D31" s="2" t="s">
        <v>1069</v>
      </c>
      <c r="E31" s="2" t="s">
        <v>1073</v>
      </c>
      <c r="F31" s="2" t="s">
        <v>1074</v>
      </c>
      <c r="G31" s="2" t="s">
        <v>35</v>
      </c>
      <c r="H31" s="2">
        <v>200</v>
      </c>
    </row>
    <row r="33" spans="1:8" ht="12.75">
      <c r="A33" s="73" t="s">
        <v>81</v>
      </c>
      <c r="B33" s="2" t="s">
        <v>69</v>
      </c>
      <c r="C33" s="2" t="s">
        <v>1049</v>
      </c>
      <c r="D33" s="2" t="s">
        <v>73</v>
      </c>
      <c r="E33" s="2" t="s">
        <v>70</v>
      </c>
      <c r="F33" s="2" t="s">
        <v>71</v>
      </c>
      <c r="G33" s="2" t="s">
        <v>35</v>
      </c>
      <c r="H33" s="2">
        <v>15401</v>
      </c>
    </row>
    <row r="34" spans="1:8" ht="12.75">
      <c r="A34" s="73" t="s">
        <v>83</v>
      </c>
      <c r="B34" s="2" t="s">
        <v>69</v>
      </c>
      <c r="C34" s="2" t="s">
        <v>1050</v>
      </c>
      <c r="D34" s="2" t="s">
        <v>20</v>
      </c>
      <c r="E34" s="2" t="s">
        <v>74</v>
      </c>
      <c r="F34" s="2" t="s">
        <v>75</v>
      </c>
      <c r="G34" s="2" t="s">
        <v>35</v>
      </c>
      <c r="H34" s="2">
        <v>1000</v>
      </c>
    </row>
    <row r="35" spans="1:8" ht="12.75">
      <c r="A35" s="73" t="s">
        <v>86</v>
      </c>
      <c r="B35" s="2" t="s">
        <v>69</v>
      </c>
      <c r="C35" s="2" t="s">
        <v>1051</v>
      </c>
      <c r="D35" s="2" t="s">
        <v>24</v>
      </c>
      <c r="E35" s="2" t="s">
        <v>77</v>
      </c>
      <c r="F35" s="2" t="s">
        <v>1628</v>
      </c>
      <c r="G35" s="2" t="s">
        <v>35</v>
      </c>
      <c r="H35" s="2">
        <v>1000</v>
      </c>
    </row>
    <row r="36" spans="1:8" ht="12.75">
      <c r="A36" s="73" t="s">
        <v>90</v>
      </c>
      <c r="B36" s="2" t="s">
        <v>69</v>
      </c>
      <c r="C36" s="2" t="s">
        <v>1052</v>
      </c>
      <c r="D36" s="2" t="s">
        <v>24</v>
      </c>
      <c r="E36" s="2" t="s">
        <v>79</v>
      </c>
      <c r="F36" s="2" t="s">
        <v>80</v>
      </c>
      <c r="G36" s="2" t="s">
        <v>35</v>
      </c>
      <c r="H36" s="2">
        <v>526</v>
      </c>
    </row>
    <row r="37" spans="1:8" ht="12.75">
      <c r="A37" s="73" t="s">
        <v>94</v>
      </c>
      <c r="B37" s="2" t="s">
        <v>69</v>
      </c>
      <c r="C37" s="2" t="s">
        <v>1053</v>
      </c>
      <c r="D37" s="2" t="s">
        <v>24</v>
      </c>
      <c r="E37" s="2" t="s">
        <v>82</v>
      </c>
      <c r="F37" s="2" t="s">
        <v>80</v>
      </c>
      <c r="G37" s="2" t="s">
        <v>35</v>
      </c>
      <c r="H37" s="2">
        <v>526</v>
      </c>
    </row>
    <row r="38" spans="1:8" ht="12.75">
      <c r="A38" s="73" t="s">
        <v>98</v>
      </c>
      <c r="B38" s="2" t="s">
        <v>69</v>
      </c>
      <c r="C38" s="2" t="s">
        <v>1054</v>
      </c>
      <c r="D38" s="2" t="s">
        <v>28</v>
      </c>
      <c r="E38" s="2" t="s">
        <v>84</v>
      </c>
      <c r="F38" s="2" t="s">
        <v>85</v>
      </c>
      <c r="G38" s="2" t="s">
        <v>35</v>
      </c>
      <c r="H38" s="2">
        <v>500</v>
      </c>
    </row>
    <row r="39" spans="1:8" ht="12.75">
      <c r="A39" s="73" t="s">
        <v>101</v>
      </c>
      <c r="B39" s="2" t="s">
        <v>69</v>
      </c>
      <c r="C39" s="2" t="s">
        <v>1055</v>
      </c>
      <c r="D39" s="2" t="s">
        <v>87</v>
      </c>
      <c r="E39" s="2" t="s">
        <v>88</v>
      </c>
      <c r="F39" s="2" t="s">
        <v>89</v>
      </c>
      <c r="G39" s="2" t="s">
        <v>35</v>
      </c>
      <c r="H39" s="2">
        <v>1114</v>
      </c>
    </row>
    <row r="40" spans="1:8" ht="12.75">
      <c r="A40" s="73" t="s">
        <v>105</v>
      </c>
      <c r="B40" s="2" t="s">
        <v>69</v>
      </c>
      <c r="C40" s="2" t="s">
        <v>1056</v>
      </c>
      <c r="D40" s="2" t="s">
        <v>91</v>
      </c>
      <c r="E40" s="2" t="s">
        <v>92</v>
      </c>
      <c r="F40" s="2" t="s">
        <v>93</v>
      </c>
      <c r="G40" s="2" t="s">
        <v>35</v>
      </c>
      <c r="H40" s="2">
        <v>1260</v>
      </c>
    </row>
    <row r="41" spans="1:8" ht="12.75">
      <c r="A41" s="73" t="s">
        <v>598</v>
      </c>
      <c r="B41" s="2" t="s">
        <v>69</v>
      </c>
      <c r="C41" s="2" t="s">
        <v>1057</v>
      </c>
      <c r="D41" s="2" t="s">
        <v>95</v>
      </c>
      <c r="E41" s="2" t="s">
        <v>96</v>
      </c>
      <c r="F41" s="2" t="s">
        <v>97</v>
      </c>
      <c r="G41" s="2" t="s">
        <v>35</v>
      </c>
      <c r="H41" s="2">
        <v>1349</v>
      </c>
    </row>
    <row r="42" spans="1:8" ht="12.75">
      <c r="A42" s="73" t="s">
        <v>111</v>
      </c>
      <c r="B42" s="2" t="s">
        <v>69</v>
      </c>
      <c r="C42" s="2" t="s">
        <v>1058</v>
      </c>
      <c r="D42" s="2" t="s">
        <v>99</v>
      </c>
      <c r="E42" s="2" t="s">
        <v>96</v>
      </c>
      <c r="F42" s="2" t="s">
        <v>100</v>
      </c>
      <c r="G42" s="2" t="s">
        <v>35</v>
      </c>
      <c r="H42" s="2">
        <v>1258</v>
      </c>
    </row>
    <row r="43" spans="1:8" ht="12.75">
      <c r="A43" s="73" t="s">
        <v>602</v>
      </c>
      <c r="B43" s="2" t="s">
        <v>69</v>
      </c>
      <c r="C43" s="2" t="s">
        <v>1059</v>
      </c>
      <c r="D43" s="2" t="s">
        <v>102</v>
      </c>
      <c r="E43" s="2" t="s">
        <v>103</v>
      </c>
      <c r="F43" s="2" t="s">
        <v>104</v>
      </c>
      <c r="G43" s="2" t="s">
        <v>35</v>
      </c>
      <c r="H43" s="2">
        <v>1081</v>
      </c>
    </row>
    <row r="44" spans="1:8" ht="12.75">
      <c r="A44" s="73" t="s">
        <v>116</v>
      </c>
      <c r="B44" s="2" t="s">
        <v>69</v>
      </c>
      <c r="C44" s="2" t="s">
        <v>1060</v>
      </c>
      <c r="D44" s="2" t="s">
        <v>106</v>
      </c>
      <c r="E44" s="2" t="s">
        <v>103</v>
      </c>
      <c r="F44" s="2" t="s">
        <v>107</v>
      </c>
      <c r="G44" s="2" t="s">
        <v>35</v>
      </c>
      <c r="H44" s="2">
        <v>1199</v>
      </c>
    </row>
    <row r="45" spans="1:8" ht="12.75">
      <c r="A45" s="73" t="s">
        <v>117</v>
      </c>
      <c r="B45" s="2" t="s">
        <v>69</v>
      </c>
      <c r="C45" s="2" t="s">
        <v>1061</v>
      </c>
      <c r="D45" s="2" t="s">
        <v>108</v>
      </c>
      <c r="E45" s="2" t="s">
        <v>109</v>
      </c>
      <c r="F45" s="2" t="s">
        <v>110</v>
      </c>
      <c r="G45" s="2" t="s">
        <v>35</v>
      </c>
      <c r="H45" s="2">
        <v>1073</v>
      </c>
    </row>
    <row r="46" spans="1:8" ht="12.75">
      <c r="A46" s="73" t="s">
        <v>119</v>
      </c>
      <c r="B46" s="2" t="s">
        <v>69</v>
      </c>
      <c r="C46" s="2" t="s">
        <v>1062</v>
      </c>
      <c r="D46" s="2" t="s">
        <v>112</v>
      </c>
      <c r="E46" s="2" t="s">
        <v>109</v>
      </c>
      <c r="F46" s="2" t="s">
        <v>113</v>
      </c>
      <c r="G46" s="2" t="s">
        <v>35</v>
      </c>
      <c r="H46" s="2">
        <v>1170</v>
      </c>
    </row>
    <row r="47" spans="1:8" ht="12.75">
      <c r="A47" s="73" t="s">
        <v>613</v>
      </c>
      <c r="B47" s="2" t="s">
        <v>69</v>
      </c>
      <c r="C47" s="2" t="s">
        <v>1063</v>
      </c>
      <c r="D47" s="2" t="s">
        <v>114</v>
      </c>
      <c r="E47" s="2" t="s">
        <v>82</v>
      </c>
      <c r="F47" s="2" t="s">
        <v>115</v>
      </c>
      <c r="G47" s="2" t="s">
        <v>35</v>
      </c>
      <c r="H47" s="2">
        <v>1093</v>
      </c>
    </row>
    <row r="48" spans="1:8" ht="12.75">
      <c r="A48" s="73" t="s">
        <v>615</v>
      </c>
      <c r="B48" s="2" t="s">
        <v>69</v>
      </c>
      <c r="C48" s="2" t="s">
        <v>1064</v>
      </c>
      <c r="D48" s="2" t="s">
        <v>20</v>
      </c>
      <c r="E48" s="2" t="s">
        <v>346</v>
      </c>
      <c r="F48" s="2" t="s">
        <v>341</v>
      </c>
      <c r="G48" s="2" t="s">
        <v>35</v>
      </c>
      <c r="H48" s="2">
        <v>50</v>
      </c>
    </row>
    <row r="49" spans="1:8" ht="12.75">
      <c r="A49" s="73" t="s">
        <v>128</v>
      </c>
      <c r="B49" s="2" t="s">
        <v>69</v>
      </c>
      <c r="C49" s="2" t="s">
        <v>1065</v>
      </c>
      <c r="D49" s="2" t="s">
        <v>118</v>
      </c>
      <c r="E49" s="2" t="s">
        <v>82</v>
      </c>
      <c r="F49" s="2" t="s">
        <v>45</v>
      </c>
      <c r="G49" s="2" t="s">
        <v>35</v>
      </c>
      <c r="H49" s="2">
        <v>1138</v>
      </c>
    </row>
    <row r="50" spans="1:8" ht="12.75">
      <c r="A50" s="73" t="s">
        <v>130</v>
      </c>
      <c r="B50" s="2" t="s">
        <v>69</v>
      </c>
      <c r="C50" s="2" t="s">
        <v>1066</v>
      </c>
      <c r="D50" s="2" t="s">
        <v>120</v>
      </c>
      <c r="E50" s="2" t="s">
        <v>121</v>
      </c>
      <c r="F50" s="2" t="s">
        <v>122</v>
      </c>
      <c r="G50" s="2" t="s">
        <v>35</v>
      </c>
      <c r="H50" s="2">
        <v>1097</v>
      </c>
    </row>
    <row r="51" spans="1:8" ht="12.75">
      <c r="A51" s="73" t="s">
        <v>131</v>
      </c>
      <c r="B51" s="2" t="s">
        <v>69</v>
      </c>
      <c r="C51" s="2" t="s">
        <v>1067</v>
      </c>
      <c r="D51" s="2" t="s">
        <v>123</v>
      </c>
      <c r="E51" s="2" t="s">
        <v>121</v>
      </c>
      <c r="F51" s="2" t="s">
        <v>61</v>
      </c>
      <c r="G51" s="2" t="s">
        <v>35</v>
      </c>
      <c r="H51" s="2">
        <v>1077</v>
      </c>
    </row>
    <row r="52" spans="1:8" ht="12.75">
      <c r="A52" s="73" t="s">
        <v>133</v>
      </c>
      <c r="B52" s="2" t="s">
        <v>69</v>
      </c>
      <c r="C52" s="2" t="s">
        <v>1075</v>
      </c>
      <c r="D52" s="2" t="s">
        <v>1069</v>
      </c>
      <c r="E52" s="2" t="s">
        <v>1076</v>
      </c>
      <c r="F52" s="2" t="s">
        <v>1376</v>
      </c>
      <c r="G52" s="2" t="s">
        <v>35</v>
      </c>
      <c r="H52" s="2">
        <v>530</v>
      </c>
    </row>
    <row r="53" spans="1:8" ht="12.75">
      <c r="A53" s="73" t="s">
        <v>135</v>
      </c>
      <c r="B53" s="2" t="s">
        <v>69</v>
      </c>
      <c r="C53" s="2" t="s">
        <v>1077</v>
      </c>
      <c r="D53" s="2" t="s">
        <v>1069</v>
      </c>
      <c r="E53" s="2" t="s">
        <v>1078</v>
      </c>
      <c r="F53" s="2" t="s">
        <v>1377</v>
      </c>
      <c r="G53" s="2" t="s">
        <v>35</v>
      </c>
      <c r="H53" s="2">
        <v>730</v>
      </c>
    </row>
    <row r="54" spans="1:8" ht="12.75">
      <c r="A54" s="73" t="s">
        <v>138</v>
      </c>
      <c r="B54" s="2" t="s">
        <v>69</v>
      </c>
      <c r="C54" s="2" t="s">
        <v>1079</v>
      </c>
      <c r="D54" s="2" t="s">
        <v>1069</v>
      </c>
      <c r="E54" s="2" t="s">
        <v>1080</v>
      </c>
      <c r="F54" s="2" t="s">
        <v>1091</v>
      </c>
      <c r="G54" s="2" t="s">
        <v>35</v>
      </c>
      <c r="H54" s="2">
        <v>350</v>
      </c>
    </row>
    <row r="55" spans="1:8" ht="12.75">
      <c r="A55" s="73" t="s">
        <v>1081</v>
      </c>
      <c r="B55" s="2" t="s">
        <v>69</v>
      </c>
      <c r="C55" s="2" t="s">
        <v>1082</v>
      </c>
      <c r="D55" s="2" t="s">
        <v>1069</v>
      </c>
      <c r="E55" s="2" t="s">
        <v>1083</v>
      </c>
      <c r="F55" s="2" t="s">
        <v>1091</v>
      </c>
      <c r="G55" s="2" t="s">
        <v>35</v>
      </c>
      <c r="H55" s="2">
        <v>350</v>
      </c>
    </row>
    <row r="56" spans="1:8" ht="12.75">
      <c r="A56" s="73" t="s">
        <v>143</v>
      </c>
      <c r="B56" s="2" t="s">
        <v>69</v>
      </c>
      <c r="C56" s="2" t="s">
        <v>1084</v>
      </c>
      <c r="D56" s="2" t="s">
        <v>1069</v>
      </c>
      <c r="E56" s="2" t="s">
        <v>1085</v>
      </c>
      <c r="F56" s="2" t="s">
        <v>1378</v>
      </c>
      <c r="G56" s="2" t="s">
        <v>35</v>
      </c>
      <c r="H56" s="2">
        <v>390</v>
      </c>
    </row>
    <row r="57" spans="1:8" ht="12.75">
      <c r="A57" s="73" t="s">
        <v>148</v>
      </c>
      <c r="B57" s="2" t="s">
        <v>69</v>
      </c>
      <c r="C57" s="2" t="s">
        <v>1086</v>
      </c>
      <c r="D57" s="2" t="s">
        <v>1069</v>
      </c>
      <c r="E57" s="2" t="s">
        <v>1087</v>
      </c>
      <c r="F57" s="2" t="s">
        <v>1373</v>
      </c>
      <c r="G57" s="2" t="s">
        <v>35</v>
      </c>
      <c r="H57" s="2">
        <v>820</v>
      </c>
    </row>
    <row r="58" spans="1:8" ht="12.75">
      <c r="A58" s="73" t="s">
        <v>152</v>
      </c>
      <c r="B58" s="2" t="s">
        <v>69</v>
      </c>
      <c r="C58" s="2" t="s">
        <v>1371</v>
      </c>
      <c r="D58" s="2" t="s">
        <v>1069</v>
      </c>
      <c r="E58" s="2" t="s">
        <v>1087</v>
      </c>
      <c r="F58" s="2" t="s">
        <v>1374</v>
      </c>
      <c r="G58" s="2" t="s">
        <v>35</v>
      </c>
      <c r="H58" s="2">
        <v>250</v>
      </c>
    </row>
    <row r="60" spans="1:8" ht="12.75">
      <c r="A60" s="75" t="s">
        <v>154</v>
      </c>
      <c r="B60" s="2" t="s">
        <v>124</v>
      </c>
      <c r="C60" s="2" t="s">
        <v>1428</v>
      </c>
      <c r="D60" s="2" t="s">
        <v>125</v>
      </c>
      <c r="E60" s="2" t="s">
        <v>126</v>
      </c>
      <c r="F60" s="2" t="s">
        <v>127</v>
      </c>
      <c r="G60" s="2" t="s">
        <v>35</v>
      </c>
      <c r="H60" s="2">
        <v>16092</v>
      </c>
    </row>
    <row r="61" spans="1:8" ht="12.75">
      <c r="A61" s="75" t="s">
        <v>157</v>
      </c>
      <c r="B61" s="2" t="s">
        <v>124</v>
      </c>
      <c r="C61" s="2" t="s">
        <v>1427</v>
      </c>
      <c r="D61" s="2" t="s">
        <v>24</v>
      </c>
      <c r="E61" s="2" t="s">
        <v>129</v>
      </c>
      <c r="F61" s="2" t="s">
        <v>1629</v>
      </c>
      <c r="G61" s="2" t="s">
        <v>35</v>
      </c>
      <c r="H61" s="2">
        <v>526</v>
      </c>
    </row>
    <row r="62" spans="1:8" ht="12.75">
      <c r="A62" s="75" t="s">
        <v>1736</v>
      </c>
      <c r="B62" s="2" t="s">
        <v>124</v>
      </c>
      <c r="C62" s="2" t="s">
        <v>1429</v>
      </c>
      <c r="D62" s="2" t="s">
        <v>24</v>
      </c>
      <c r="E62" s="2" t="s">
        <v>132</v>
      </c>
      <c r="F62" s="2" t="s">
        <v>1630</v>
      </c>
      <c r="G62" s="2" t="s">
        <v>35</v>
      </c>
      <c r="H62" s="2">
        <v>526</v>
      </c>
    </row>
    <row r="63" spans="1:8" ht="12.75">
      <c r="A63" s="75" t="s">
        <v>163</v>
      </c>
      <c r="B63" s="2" t="s">
        <v>124</v>
      </c>
      <c r="C63" s="2" t="s">
        <v>1430</v>
      </c>
      <c r="D63" s="2" t="s">
        <v>24</v>
      </c>
      <c r="E63" s="2" t="s">
        <v>134</v>
      </c>
      <c r="F63" s="2" t="s">
        <v>1629</v>
      </c>
      <c r="G63" s="2" t="s">
        <v>35</v>
      </c>
      <c r="H63" s="2">
        <v>526</v>
      </c>
    </row>
    <row r="64" spans="1:8" ht="12.75">
      <c r="A64" s="75" t="s">
        <v>658</v>
      </c>
      <c r="B64" s="2" t="s">
        <v>124</v>
      </c>
      <c r="C64" s="2" t="s">
        <v>1431</v>
      </c>
      <c r="D64" s="2" t="s">
        <v>7</v>
      </c>
      <c r="E64" s="2" t="s">
        <v>136</v>
      </c>
      <c r="F64" s="2" t="s">
        <v>137</v>
      </c>
      <c r="G64" s="2" t="s">
        <v>35</v>
      </c>
      <c r="H64" s="2">
        <v>500</v>
      </c>
    </row>
    <row r="65" spans="1:8" ht="12.75">
      <c r="A65" s="75" t="s">
        <v>170</v>
      </c>
      <c r="B65" s="2" t="s">
        <v>124</v>
      </c>
      <c r="C65" s="2" t="s">
        <v>1432</v>
      </c>
      <c r="D65" s="2" t="s">
        <v>139</v>
      </c>
      <c r="E65" s="2" t="s">
        <v>140</v>
      </c>
      <c r="F65" s="2" t="s">
        <v>141</v>
      </c>
      <c r="G65" s="2" t="s">
        <v>35</v>
      </c>
      <c r="H65" s="2">
        <v>1272</v>
      </c>
    </row>
    <row r="66" spans="1:8" ht="12.75">
      <c r="A66" s="75" t="s">
        <v>173</v>
      </c>
      <c r="B66" s="2" t="s">
        <v>124</v>
      </c>
      <c r="C66" s="2" t="s">
        <v>1433</v>
      </c>
      <c r="D66" s="2" t="s">
        <v>15</v>
      </c>
      <c r="E66" s="2" t="s">
        <v>142</v>
      </c>
      <c r="F66" s="2" t="s">
        <v>341</v>
      </c>
      <c r="G66" s="2" t="s">
        <v>35</v>
      </c>
      <c r="H66" s="2">
        <v>50</v>
      </c>
    </row>
    <row r="67" spans="1:8" ht="12.75">
      <c r="A67" s="75" t="s">
        <v>176</v>
      </c>
      <c r="B67" s="2" t="s">
        <v>124</v>
      </c>
      <c r="C67" s="2" t="s">
        <v>1434</v>
      </c>
      <c r="D67" s="2" t="s">
        <v>144</v>
      </c>
      <c r="E67" s="2" t="s">
        <v>145</v>
      </c>
      <c r="F67" s="2" t="s">
        <v>146</v>
      </c>
      <c r="G67" s="2" t="s">
        <v>147</v>
      </c>
      <c r="H67" s="2">
        <v>1146</v>
      </c>
    </row>
    <row r="68" spans="1:8" ht="12.75">
      <c r="A68" s="75" t="s">
        <v>180</v>
      </c>
      <c r="B68" s="2" t="s">
        <v>124</v>
      </c>
      <c r="C68" s="2" t="s">
        <v>1435</v>
      </c>
      <c r="D68" s="2" t="s">
        <v>149</v>
      </c>
      <c r="E68" s="2" t="s">
        <v>150</v>
      </c>
      <c r="F68" s="2" t="s">
        <v>151</v>
      </c>
      <c r="G68" s="2" t="s">
        <v>35</v>
      </c>
      <c r="H68" s="2">
        <v>1280</v>
      </c>
    </row>
    <row r="69" spans="1:8" ht="12.75">
      <c r="A69" s="75" t="s">
        <v>672</v>
      </c>
      <c r="B69" s="2" t="s">
        <v>124</v>
      </c>
      <c r="C69" s="2" t="s">
        <v>1436</v>
      </c>
      <c r="D69" s="2" t="s">
        <v>15</v>
      </c>
      <c r="E69" s="2" t="s">
        <v>153</v>
      </c>
      <c r="F69" s="2" t="s">
        <v>341</v>
      </c>
      <c r="G69" s="2" t="s">
        <v>35</v>
      </c>
      <c r="H69" s="2">
        <v>50</v>
      </c>
    </row>
    <row r="70" spans="1:8" ht="12.75">
      <c r="A70" s="75" t="s">
        <v>182</v>
      </c>
      <c r="B70" s="2" t="s">
        <v>124</v>
      </c>
      <c r="C70" s="2" t="s">
        <v>1437</v>
      </c>
      <c r="D70" s="2" t="s">
        <v>155</v>
      </c>
      <c r="E70" s="2" t="s">
        <v>156</v>
      </c>
      <c r="F70" s="2" t="s">
        <v>45</v>
      </c>
      <c r="G70" s="2" t="s">
        <v>147</v>
      </c>
      <c r="H70" s="2">
        <v>1138</v>
      </c>
    </row>
    <row r="71" spans="1:8" ht="12.75">
      <c r="A71" s="75" t="s">
        <v>185</v>
      </c>
      <c r="B71" s="2" t="s">
        <v>124</v>
      </c>
      <c r="C71" s="2" t="s">
        <v>1438</v>
      </c>
      <c r="D71" s="2" t="s">
        <v>158</v>
      </c>
      <c r="E71" s="2" t="s">
        <v>159</v>
      </c>
      <c r="F71" s="2" t="s">
        <v>160</v>
      </c>
      <c r="G71" s="2" t="s">
        <v>35</v>
      </c>
      <c r="H71" s="2">
        <v>1605</v>
      </c>
    </row>
    <row r="72" spans="1:8" ht="12.75">
      <c r="A72" s="75" t="s">
        <v>189</v>
      </c>
      <c r="B72" s="2" t="s">
        <v>124</v>
      </c>
      <c r="C72" s="2" t="s">
        <v>1439</v>
      </c>
      <c r="D72" s="2" t="s">
        <v>161</v>
      </c>
      <c r="E72" s="2" t="s">
        <v>162</v>
      </c>
      <c r="F72" s="2" t="s">
        <v>12</v>
      </c>
      <c r="G72" s="2" t="s">
        <v>147</v>
      </c>
      <c r="H72" s="2">
        <v>1130</v>
      </c>
    </row>
    <row r="73" spans="1:8" ht="12.75">
      <c r="A73" s="75" t="s">
        <v>1088</v>
      </c>
      <c r="B73" s="2" t="s">
        <v>124</v>
      </c>
      <c r="C73" s="2" t="s">
        <v>1440</v>
      </c>
      <c r="D73" s="2" t="s">
        <v>164</v>
      </c>
      <c r="E73" s="2" t="s">
        <v>165</v>
      </c>
      <c r="F73" s="2" t="s">
        <v>166</v>
      </c>
      <c r="G73" s="2" t="s">
        <v>35</v>
      </c>
      <c r="H73" s="2">
        <v>1201</v>
      </c>
    </row>
    <row r="74" spans="1:8" ht="12.75">
      <c r="A74" s="75" t="s">
        <v>196</v>
      </c>
      <c r="B74" s="2" t="s">
        <v>124</v>
      </c>
      <c r="C74" s="2" t="s">
        <v>1441</v>
      </c>
      <c r="D74" s="2" t="s">
        <v>167</v>
      </c>
      <c r="E74" s="2" t="s">
        <v>168</v>
      </c>
      <c r="F74" s="2" t="s">
        <v>169</v>
      </c>
      <c r="G74" s="2" t="s">
        <v>147</v>
      </c>
      <c r="H74" s="2">
        <v>1114</v>
      </c>
    </row>
    <row r="75" spans="1:8" ht="12.75">
      <c r="A75" s="75" t="s">
        <v>198</v>
      </c>
      <c r="B75" s="2" t="s">
        <v>124</v>
      </c>
      <c r="C75" s="2" t="s">
        <v>1442</v>
      </c>
      <c r="D75" s="2" t="s">
        <v>171</v>
      </c>
      <c r="E75" s="2" t="s">
        <v>172</v>
      </c>
      <c r="F75" s="2" t="s">
        <v>113</v>
      </c>
      <c r="G75" s="2" t="s">
        <v>35</v>
      </c>
      <c r="H75" s="2">
        <v>1170</v>
      </c>
    </row>
    <row r="76" spans="1:8" ht="12.75">
      <c r="A76" s="75" t="s">
        <v>200</v>
      </c>
      <c r="B76" s="2" t="s">
        <v>124</v>
      </c>
      <c r="C76" s="2" t="s">
        <v>1443</v>
      </c>
      <c r="D76" s="2" t="s">
        <v>174</v>
      </c>
      <c r="E76" s="2" t="s">
        <v>175</v>
      </c>
      <c r="F76" s="2" t="s">
        <v>169</v>
      </c>
      <c r="G76" s="2" t="s">
        <v>147</v>
      </c>
      <c r="H76" s="2">
        <v>1114</v>
      </c>
    </row>
    <row r="77" spans="1:8" ht="12.75">
      <c r="A77" s="75" t="s">
        <v>203</v>
      </c>
      <c r="B77" s="2" t="s">
        <v>124</v>
      </c>
      <c r="C77" s="2" t="s">
        <v>1444</v>
      </c>
      <c r="D77" s="2" t="s">
        <v>177</v>
      </c>
      <c r="E77" s="2" t="s">
        <v>178</v>
      </c>
      <c r="F77" s="2" t="s">
        <v>179</v>
      </c>
      <c r="G77" s="2" t="s">
        <v>35</v>
      </c>
      <c r="H77" s="2">
        <v>1134</v>
      </c>
    </row>
    <row r="78" spans="1:8" ht="12.75">
      <c r="A78" s="75" t="s">
        <v>205</v>
      </c>
      <c r="B78" s="2" t="s">
        <v>124</v>
      </c>
      <c r="C78" s="2" t="s">
        <v>1445</v>
      </c>
      <c r="D78" s="2" t="s">
        <v>15</v>
      </c>
      <c r="E78" s="2" t="s">
        <v>181</v>
      </c>
      <c r="F78" s="2" t="s">
        <v>341</v>
      </c>
      <c r="G78" s="2" t="s">
        <v>35</v>
      </c>
      <c r="H78" s="2">
        <v>50</v>
      </c>
    </row>
    <row r="79" spans="1:8" ht="12.75">
      <c r="A79" s="75" t="s">
        <v>207</v>
      </c>
      <c r="B79" s="2" t="s">
        <v>124</v>
      </c>
      <c r="C79" s="2" t="s">
        <v>1446</v>
      </c>
      <c r="D79" s="2" t="s">
        <v>183</v>
      </c>
      <c r="E79" s="2" t="s">
        <v>184</v>
      </c>
      <c r="F79" s="2" t="s">
        <v>169</v>
      </c>
      <c r="G79" s="2" t="s">
        <v>147</v>
      </c>
      <c r="H79" s="2">
        <v>1114</v>
      </c>
    </row>
    <row r="80" spans="1:8" ht="12.75">
      <c r="A80" s="75" t="s">
        <v>209</v>
      </c>
      <c r="B80" s="2" t="s">
        <v>124</v>
      </c>
      <c r="C80" s="2" t="s">
        <v>1447</v>
      </c>
      <c r="D80" s="2" t="s">
        <v>186</v>
      </c>
      <c r="E80" s="2" t="s">
        <v>187</v>
      </c>
      <c r="F80" s="2" t="s">
        <v>188</v>
      </c>
      <c r="G80" s="2" t="s">
        <v>35</v>
      </c>
      <c r="H80" s="2">
        <v>1101</v>
      </c>
    </row>
    <row r="81" spans="1:8" ht="12.75">
      <c r="A81" s="75" t="s">
        <v>212</v>
      </c>
      <c r="B81" s="2" t="s">
        <v>124</v>
      </c>
      <c r="C81" s="2" t="s">
        <v>1448</v>
      </c>
      <c r="D81" s="2" t="s">
        <v>15</v>
      </c>
      <c r="E81" s="2" t="s">
        <v>190</v>
      </c>
      <c r="F81" s="2" t="s">
        <v>191</v>
      </c>
      <c r="G81" s="2" t="s">
        <v>35</v>
      </c>
      <c r="H81" s="2">
        <v>500</v>
      </c>
    </row>
    <row r="82" spans="1:8" ht="12.75">
      <c r="A82" s="75" t="s">
        <v>215</v>
      </c>
      <c r="B82" s="2" t="s">
        <v>124</v>
      </c>
      <c r="C82" s="2" t="s">
        <v>1449</v>
      </c>
      <c r="D82" s="2" t="s">
        <v>1069</v>
      </c>
      <c r="E82" s="2" t="s">
        <v>1089</v>
      </c>
      <c r="F82" s="2" t="s">
        <v>1379</v>
      </c>
      <c r="G82" s="2" t="s">
        <v>35</v>
      </c>
      <c r="H82" s="2">
        <v>480</v>
      </c>
    </row>
    <row r="83" spans="1:8" ht="12.75">
      <c r="A83" s="75" t="s">
        <v>216</v>
      </c>
      <c r="B83" s="2" t="s">
        <v>124</v>
      </c>
      <c r="C83" s="2" t="s">
        <v>1450</v>
      </c>
      <c r="D83" s="2" t="s">
        <v>1069</v>
      </c>
      <c r="E83" s="2" t="s">
        <v>1090</v>
      </c>
      <c r="F83" s="2" t="s">
        <v>1091</v>
      </c>
      <c r="G83" s="2" t="s">
        <v>35</v>
      </c>
      <c r="H83" s="2">
        <v>350</v>
      </c>
    </row>
    <row r="84" spans="1:8" ht="12.75">
      <c r="A84" s="75" t="s">
        <v>219</v>
      </c>
      <c r="B84" s="2" t="s">
        <v>124</v>
      </c>
      <c r="C84" s="2" t="s">
        <v>1451</v>
      </c>
      <c r="D84" s="2" t="s">
        <v>1069</v>
      </c>
      <c r="E84" s="2" t="s">
        <v>1092</v>
      </c>
      <c r="F84" s="2" t="s">
        <v>1380</v>
      </c>
      <c r="G84" s="2" t="s">
        <v>147</v>
      </c>
      <c r="H84" s="2">
        <v>460</v>
      </c>
    </row>
    <row r="85" spans="1:8" ht="12.75">
      <c r="A85" s="75" t="s">
        <v>224</v>
      </c>
      <c r="B85" s="2" t="s">
        <v>124</v>
      </c>
      <c r="C85" s="2" t="s">
        <v>1452</v>
      </c>
      <c r="D85" s="2" t="s">
        <v>1069</v>
      </c>
      <c r="E85" s="2" t="s">
        <v>1094</v>
      </c>
      <c r="F85" s="2" t="s">
        <v>1381</v>
      </c>
      <c r="G85" s="2" t="s">
        <v>147</v>
      </c>
      <c r="H85" s="2">
        <v>410</v>
      </c>
    </row>
    <row r="86" spans="1:8" ht="12.75">
      <c r="A86" s="75" t="s">
        <v>227</v>
      </c>
      <c r="B86" s="2" t="s">
        <v>124</v>
      </c>
      <c r="C86" s="2" t="s">
        <v>1453</v>
      </c>
      <c r="D86" s="2" t="s">
        <v>1069</v>
      </c>
      <c r="E86" s="2" t="s">
        <v>1095</v>
      </c>
      <c r="F86" s="2" t="s">
        <v>1382</v>
      </c>
      <c r="G86" s="2" t="s">
        <v>147</v>
      </c>
      <c r="H86" s="2">
        <v>430</v>
      </c>
    </row>
    <row r="87" spans="1:8" ht="12.75">
      <c r="A87" s="75" t="s">
        <v>231</v>
      </c>
      <c r="B87" s="2" t="s">
        <v>124</v>
      </c>
      <c r="C87" s="2" t="s">
        <v>1454</v>
      </c>
      <c r="D87" s="2" t="s">
        <v>1069</v>
      </c>
      <c r="E87" s="2" t="s">
        <v>1096</v>
      </c>
      <c r="F87" s="2" t="s">
        <v>1383</v>
      </c>
      <c r="G87" s="2" t="s">
        <v>147</v>
      </c>
      <c r="H87" s="2">
        <v>960</v>
      </c>
    </row>
    <row r="88" spans="1:8" ht="12.75">
      <c r="A88" s="75" t="s">
        <v>233</v>
      </c>
      <c r="B88" s="2" t="s">
        <v>124</v>
      </c>
      <c r="C88" s="2" t="s">
        <v>1455</v>
      </c>
      <c r="D88" s="2" t="s">
        <v>1069</v>
      </c>
      <c r="E88" s="2" t="s">
        <v>1097</v>
      </c>
      <c r="F88" s="2" t="s">
        <v>1384</v>
      </c>
      <c r="G88" s="2" t="s">
        <v>35</v>
      </c>
      <c r="H88" s="2">
        <v>420</v>
      </c>
    </row>
    <row r="89" spans="1:8" ht="12.75">
      <c r="A89" s="75" t="s">
        <v>239</v>
      </c>
      <c r="B89" s="2" t="s">
        <v>124</v>
      </c>
      <c r="C89" s="2" t="s">
        <v>1456</v>
      </c>
      <c r="D89" s="2" t="s">
        <v>1069</v>
      </c>
      <c r="E89" s="2" t="s">
        <v>1099</v>
      </c>
      <c r="F89" s="2" t="s">
        <v>1384</v>
      </c>
      <c r="G89" s="2" t="s">
        <v>147</v>
      </c>
      <c r="H89" s="2">
        <v>420</v>
      </c>
    </row>
    <row r="90" spans="1:8" ht="12.75">
      <c r="A90" s="75" t="s">
        <v>240</v>
      </c>
      <c r="B90" s="2" t="s">
        <v>124</v>
      </c>
      <c r="C90" s="2" t="s">
        <v>1098</v>
      </c>
      <c r="D90" s="2" t="s">
        <v>1069</v>
      </c>
      <c r="E90" s="2" t="s">
        <v>1099</v>
      </c>
      <c r="F90" s="2" t="s">
        <v>1380</v>
      </c>
      <c r="G90" s="2" t="s">
        <v>147</v>
      </c>
      <c r="H90" s="2">
        <v>420</v>
      </c>
    </row>
    <row r="92" spans="1:8" ht="12.75">
      <c r="A92" s="77" t="s">
        <v>242</v>
      </c>
      <c r="B92" s="2" t="s">
        <v>192</v>
      </c>
      <c r="C92" s="2" t="s">
        <v>1146</v>
      </c>
      <c r="D92" s="2" t="s">
        <v>193</v>
      </c>
      <c r="E92" s="2" t="s">
        <v>194</v>
      </c>
      <c r="F92" s="2" t="s">
        <v>195</v>
      </c>
      <c r="G92" s="2" t="s">
        <v>147</v>
      </c>
      <c r="H92" s="2">
        <v>22152</v>
      </c>
    </row>
    <row r="93" spans="1:8" ht="12.75">
      <c r="A93" s="77" t="s">
        <v>244</v>
      </c>
      <c r="B93" s="2" t="s">
        <v>192</v>
      </c>
      <c r="C93" s="2" t="s">
        <v>1147</v>
      </c>
      <c r="D93" s="2" t="s">
        <v>24</v>
      </c>
      <c r="E93" s="2" t="s">
        <v>197</v>
      </c>
      <c r="F93" s="2" t="s">
        <v>1631</v>
      </c>
      <c r="G93" s="2" t="s">
        <v>147</v>
      </c>
      <c r="H93" s="2">
        <v>526</v>
      </c>
    </row>
    <row r="94" spans="1:8" ht="12.75">
      <c r="A94" s="77" t="s">
        <v>1101</v>
      </c>
      <c r="B94" s="2" t="s">
        <v>192</v>
      </c>
      <c r="C94" s="2" t="s">
        <v>1148</v>
      </c>
      <c r="D94" s="2" t="s">
        <v>20</v>
      </c>
      <c r="E94" s="2" t="s">
        <v>199</v>
      </c>
      <c r="F94" s="2" t="s">
        <v>340</v>
      </c>
      <c r="G94" s="2" t="s">
        <v>147</v>
      </c>
      <c r="H94" s="2">
        <v>1054</v>
      </c>
    </row>
    <row r="95" spans="1:8" ht="12.75">
      <c r="A95" s="77" t="s">
        <v>249</v>
      </c>
      <c r="B95" s="2" t="s">
        <v>192</v>
      </c>
      <c r="C95" s="2" t="s">
        <v>1149</v>
      </c>
      <c r="D95" s="2" t="s">
        <v>24</v>
      </c>
      <c r="E95" s="2" t="s">
        <v>201</v>
      </c>
      <c r="F95" s="2" t="s">
        <v>202</v>
      </c>
      <c r="G95" s="2" t="s">
        <v>147</v>
      </c>
      <c r="H95" s="2">
        <v>1233</v>
      </c>
    </row>
    <row r="96" spans="1:8" ht="12.75">
      <c r="A96" s="77" t="s">
        <v>253</v>
      </c>
      <c r="B96" s="2" t="s">
        <v>192</v>
      </c>
      <c r="C96" s="2" t="s">
        <v>1150</v>
      </c>
      <c r="D96" s="2" t="s">
        <v>24</v>
      </c>
      <c r="E96" s="2" t="s">
        <v>204</v>
      </c>
      <c r="F96" s="2" t="s">
        <v>202</v>
      </c>
      <c r="G96" s="2" t="s">
        <v>147</v>
      </c>
      <c r="H96" s="2">
        <v>1233</v>
      </c>
    </row>
    <row r="97" spans="1:8" ht="12.75">
      <c r="A97" s="77" t="s">
        <v>257</v>
      </c>
      <c r="B97" s="2" t="s">
        <v>192</v>
      </c>
      <c r="C97" s="2" t="s">
        <v>1151</v>
      </c>
      <c r="D97" s="2" t="s">
        <v>20</v>
      </c>
      <c r="E97" s="2" t="s">
        <v>206</v>
      </c>
      <c r="F97" s="2" t="s">
        <v>341</v>
      </c>
      <c r="G97" s="2" t="s">
        <v>147</v>
      </c>
      <c r="H97" s="2">
        <v>50</v>
      </c>
    </row>
    <row r="98" spans="1:8" ht="12.75">
      <c r="A98" s="77" t="s">
        <v>1102</v>
      </c>
      <c r="B98" s="2" t="s">
        <v>192</v>
      </c>
      <c r="C98" s="2" t="s">
        <v>1152</v>
      </c>
      <c r="D98" s="2" t="s">
        <v>20</v>
      </c>
      <c r="E98" s="2" t="s">
        <v>208</v>
      </c>
      <c r="F98" s="2" t="s">
        <v>340</v>
      </c>
      <c r="G98" s="2" t="s">
        <v>147</v>
      </c>
      <c r="H98" s="2">
        <v>1054</v>
      </c>
    </row>
    <row r="99" spans="1:8" ht="12.75">
      <c r="A99" s="77" t="s">
        <v>261</v>
      </c>
      <c r="B99" s="2" t="s">
        <v>192</v>
      </c>
      <c r="C99" s="2" t="s">
        <v>1153</v>
      </c>
      <c r="D99" s="2" t="s">
        <v>28</v>
      </c>
      <c r="E99" s="2" t="s">
        <v>210</v>
      </c>
      <c r="F99" s="2" t="s">
        <v>211</v>
      </c>
      <c r="G99" s="2" t="s">
        <v>147</v>
      </c>
      <c r="H99" s="2">
        <v>500</v>
      </c>
    </row>
    <row r="100" spans="1:8" ht="12.75">
      <c r="A100" s="77" t="s">
        <v>266</v>
      </c>
      <c r="B100" s="2" t="s">
        <v>192</v>
      </c>
      <c r="C100" s="2" t="s">
        <v>1154</v>
      </c>
      <c r="D100" s="2" t="s">
        <v>24</v>
      </c>
      <c r="E100" s="2" t="s">
        <v>213</v>
      </c>
      <c r="F100" s="2" t="s">
        <v>1632</v>
      </c>
      <c r="G100" s="2" t="s">
        <v>147</v>
      </c>
      <c r="H100" s="2">
        <v>526</v>
      </c>
    </row>
    <row r="101" spans="1:8" ht="12.75">
      <c r="A101" s="77" t="s">
        <v>270</v>
      </c>
      <c r="B101" s="2" t="s">
        <v>192</v>
      </c>
      <c r="C101" s="2" t="s">
        <v>1155</v>
      </c>
      <c r="D101" s="2" t="s">
        <v>221</v>
      </c>
      <c r="E101" s="2" t="s">
        <v>214</v>
      </c>
      <c r="F101" s="2" t="s">
        <v>67</v>
      </c>
      <c r="G101" s="2" t="s">
        <v>147</v>
      </c>
      <c r="H101" s="2">
        <v>1057</v>
      </c>
    </row>
    <row r="102" spans="1:8" ht="12.75">
      <c r="A102" s="77" t="s">
        <v>272</v>
      </c>
      <c r="B102" s="2" t="s">
        <v>192</v>
      </c>
      <c r="C102" s="2" t="s">
        <v>1156</v>
      </c>
      <c r="D102" s="2" t="s">
        <v>222</v>
      </c>
      <c r="E102" s="2" t="s">
        <v>217</v>
      </c>
      <c r="F102" s="2" t="s">
        <v>218</v>
      </c>
      <c r="G102" s="2" t="s">
        <v>147</v>
      </c>
      <c r="H102" s="2">
        <v>1065</v>
      </c>
    </row>
    <row r="103" spans="1:8" ht="12.75">
      <c r="A103" s="77" t="s">
        <v>276</v>
      </c>
      <c r="B103" s="2" t="s">
        <v>192</v>
      </c>
      <c r="C103" s="2" t="s">
        <v>1157</v>
      </c>
      <c r="D103" s="2" t="s">
        <v>223</v>
      </c>
      <c r="E103" s="2" t="s">
        <v>220</v>
      </c>
      <c r="F103" s="2" t="s">
        <v>61</v>
      </c>
      <c r="G103" s="2" t="s">
        <v>147</v>
      </c>
      <c r="H103" s="2">
        <v>1077</v>
      </c>
    </row>
    <row r="104" spans="1:8" ht="12.75">
      <c r="A104" s="77" t="s">
        <v>278</v>
      </c>
      <c r="B104" s="2" t="s">
        <v>192</v>
      </c>
      <c r="C104" s="2" t="s">
        <v>1158</v>
      </c>
      <c r="D104" s="2" t="s">
        <v>225</v>
      </c>
      <c r="E104" s="2" t="s">
        <v>226</v>
      </c>
      <c r="F104" s="2" t="s">
        <v>122</v>
      </c>
      <c r="G104" s="2" t="s">
        <v>147</v>
      </c>
      <c r="H104" s="2">
        <v>1097</v>
      </c>
    </row>
    <row r="105" spans="1:8" ht="12.75">
      <c r="A105" s="77" t="s">
        <v>1103</v>
      </c>
      <c r="B105" s="2" t="s">
        <v>192</v>
      </c>
      <c r="C105" s="2" t="s">
        <v>1159</v>
      </c>
      <c r="D105" s="2" t="s">
        <v>228</v>
      </c>
      <c r="E105" s="2" t="s">
        <v>229</v>
      </c>
      <c r="F105" s="2" t="s">
        <v>230</v>
      </c>
      <c r="G105" s="2" t="s">
        <v>147</v>
      </c>
      <c r="H105" s="2">
        <v>1097</v>
      </c>
    </row>
    <row r="106" spans="1:8" ht="12.75">
      <c r="A106" s="77" t="s">
        <v>282</v>
      </c>
      <c r="B106" s="2" t="s">
        <v>192</v>
      </c>
      <c r="C106" s="2" t="s">
        <v>1160</v>
      </c>
      <c r="D106" s="2" t="s">
        <v>232</v>
      </c>
      <c r="E106" s="2" t="s">
        <v>206</v>
      </c>
      <c r="F106" s="2" t="s">
        <v>122</v>
      </c>
      <c r="G106" s="2" t="s">
        <v>147</v>
      </c>
      <c r="H106" s="2">
        <v>1097</v>
      </c>
    </row>
    <row r="107" spans="1:8" ht="12.75">
      <c r="A107" s="77" t="s">
        <v>288</v>
      </c>
      <c r="B107" s="2" t="s">
        <v>192</v>
      </c>
      <c r="C107" s="2" t="s">
        <v>1104</v>
      </c>
      <c r="D107" s="2" t="s">
        <v>1069</v>
      </c>
      <c r="E107" s="2" t="s">
        <v>1105</v>
      </c>
      <c r="F107" s="2" t="s">
        <v>1106</v>
      </c>
      <c r="G107" s="2" t="s">
        <v>147</v>
      </c>
      <c r="H107" s="2">
        <v>500</v>
      </c>
    </row>
    <row r="109" spans="1:8" ht="12.75">
      <c r="A109" s="74" t="s">
        <v>1107</v>
      </c>
      <c r="B109" s="2" t="s">
        <v>234</v>
      </c>
      <c r="C109" s="2" t="s">
        <v>1161</v>
      </c>
      <c r="D109" s="2" t="s">
        <v>235</v>
      </c>
      <c r="E109" s="2" t="s">
        <v>236</v>
      </c>
      <c r="F109" s="2" t="s">
        <v>237</v>
      </c>
      <c r="G109" s="2" t="s">
        <v>238</v>
      </c>
      <c r="H109" s="2">
        <v>9433</v>
      </c>
    </row>
    <row r="110" spans="1:8" ht="12.75">
      <c r="A110" s="74" t="s">
        <v>292</v>
      </c>
      <c r="B110" s="2" t="s">
        <v>234</v>
      </c>
      <c r="C110" s="2" t="s">
        <v>1162</v>
      </c>
      <c r="D110" s="2" t="s">
        <v>15</v>
      </c>
      <c r="E110" s="2" t="s">
        <v>255</v>
      </c>
      <c r="F110" s="2" t="s">
        <v>342</v>
      </c>
      <c r="G110" s="2" t="s">
        <v>238</v>
      </c>
      <c r="H110" s="2">
        <v>1047</v>
      </c>
    </row>
    <row r="111" spans="1:8" ht="12.75">
      <c r="A111" s="74" t="s">
        <v>294</v>
      </c>
      <c r="B111" s="2" t="s">
        <v>234</v>
      </c>
      <c r="C111" s="2" t="s">
        <v>1163</v>
      </c>
      <c r="D111" s="2" t="s">
        <v>15</v>
      </c>
      <c r="E111" s="2" t="s">
        <v>241</v>
      </c>
      <c r="F111" s="2" t="s">
        <v>340</v>
      </c>
      <c r="G111" s="2" t="s">
        <v>238</v>
      </c>
      <c r="H111" s="2">
        <v>1054</v>
      </c>
    </row>
    <row r="112" spans="1:8" ht="12.75">
      <c r="A112" s="74" t="s">
        <v>297</v>
      </c>
      <c r="B112" s="2" t="s">
        <v>234</v>
      </c>
      <c r="C112" s="2" t="s">
        <v>1164</v>
      </c>
      <c r="D112" s="2" t="s">
        <v>15</v>
      </c>
      <c r="E112" s="2" t="s">
        <v>243</v>
      </c>
      <c r="F112" s="2" t="s">
        <v>341</v>
      </c>
      <c r="G112" s="2" t="s">
        <v>238</v>
      </c>
      <c r="H112" s="2">
        <v>50</v>
      </c>
    </row>
    <row r="113" spans="1:8" ht="12.75">
      <c r="A113" s="74" t="s">
        <v>300</v>
      </c>
      <c r="B113" s="2" t="s">
        <v>234</v>
      </c>
      <c r="C113" s="2" t="s">
        <v>1165</v>
      </c>
      <c r="D113" s="2" t="s">
        <v>245</v>
      </c>
      <c r="E113" s="2" t="s">
        <v>246</v>
      </c>
      <c r="F113" s="2" t="s">
        <v>247</v>
      </c>
      <c r="G113" s="2" t="s">
        <v>238</v>
      </c>
      <c r="H113" s="2">
        <v>955</v>
      </c>
    </row>
    <row r="114" spans="1:8" ht="12.75">
      <c r="A114" s="74" t="s">
        <v>1108</v>
      </c>
      <c r="B114" s="2" t="s">
        <v>234</v>
      </c>
      <c r="C114" s="2" t="s">
        <v>1166</v>
      </c>
      <c r="D114" s="2" t="s">
        <v>15</v>
      </c>
      <c r="E114" s="2" t="s">
        <v>254</v>
      </c>
      <c r="F114" s="2" t="s">
        <v>248</v>
      </c>
      <c r="G114" s="2" t="s">
        <v>238</v>
      </c>
      <c r="H114" s="2">
        <v>1054</v>
      </c>
    </row>
    <row r="115" spans="1:8" ht="12.75">
      <c r="A115" s="74" t="s">
        <v>1109</v>
      </c>
      <c r="B115" s="2" t="s">
        <v>234</v>
      </c>
      <c r="C115" s="2" t="s">
        <v>1167</v>
      </c>
      <c r="D115" s="2" t="s">
        <v>250</v>
      </c>
      <c r="E115" s="2" t="s">
        <v>251</v>
      </c>
      <c r="F115" s="2" t="s">
        <v>252</v>
      </c>
      <c r="G115" s="2" t="s">
        <v>238</v>
      </c>
      <c r="H115" s="2">
        <v>935</v>
      </c>
    </row>
    <row r="116" spans="1:8" ht="12.75">
      <c r="A116" s="74" t="s">
        <v>1110</v>
      </c>
      <c r="B116" s="2" t="s">
        <v>234</v>
      </c>
      <c r="C116" s="2" t="s">
        <v>1168</v>
      </c>
      <c r="D116" s="2" t="s">
        <v>15</v>
      </c>
      <c r="E116" s="2" t="s">
        <v>256</v>
      </c>
      <c r="F116" s="2" t="s">
        <v>248</v>
      </c>
      <c r="G116" s="2" t="s">
        <v>238</v>
      </c>
      <c r="H116" s="2">
        <v>1054</v>
      </c>
    </row>
    <row r="117" spans="1:8" ht="12.75">
      <c r="A117" s="74" t="s">
        <v>1111</v>
      </c>
      <c r="B117" s="2" t="s">
        <v>234</v>
      </c>
      <c r="C117" s="2" t="s">
        <v>1169</v>
      </c>
      <c r="D117" s="2" t="s">
        <v>258</v>
      </c>
      <c r="E117" s="2" t="s">
        <v>259</v>
      </c>
      <c r="F117" s="2" t="s">
        <v>252</v>
      </c>
      <c r="G117" s="2" t="s">
        <v>238</v>
      </c>
      <c r="H117" s="2">
        <v>935</v>
      </c>
    </row>
    <row r="118" spans="1:8" ht="12.75">
      <c r="A118" s="74" t="s">
        <v>313</v>
      </c>
      <c r="B118" s="2" t="s">
        <v>234</v>
      </c>
      <c r="C118" s="2" t="s">
        <v>1170</v>
      </c>
      <c r="D118" s="2" t="s">
        <v>15</v>
      </c>
      <c r="E118" s="2" t="s">
        <v>260</v>
      </c>
      <c r="F118" s="2" t="s">
        <v>248</v>
      </c>
      <c r="G118" s="2" t="s">
        <v>238</v>
      </c>
      <c r="H118" s="2">
        <v>1054</v>
      </c>
    </row>
    <row r="120" spans="1:8" ht="12.75">
      <c r="A120" s="79" t="s">
        <v>317</v>
      </c>
      <c r="B120" s="2" t="s">
        <v>262</v>
      </c>
      <c r="C120" s="2" t="s">
        <v>1172</v>
      </c>
      <c r="D120" s="2" t="s">
        <v>263</v>
      </c>
      <c r="E120" s="2" t="s">
        <v>264</v>
      </c>
      <c r="F120" s="2" t="s">
        <v>265</v>
      </c>
      <c r="G120" s="2" t="s">
        <v>238</v>
      </c>
      <c r="H120" s="2">
        <v>6210</v>
      </c>
    </row>
    <row r="121" spans="1:8" ht="12.75">
      <c r="A121" s="79" t="s">
        <v>1112</v>
      </c>
      <c r="B121" s="2" t="s">
        <v>262</v>
      </c>
      <c r="C121" s="2" t="s">
        <v>1171</v>
      </c>
      <c r="D121" s="2" t="s">
        <v>267</v>
      </c>
      <c r="E121" s="2" t="s">
        <v>268</v>
      </c>
      <c r="F121" s="2" t="s">
        <v>269</v>
      </c>
      <c r="G121" s="2" t="s">
        <v>238</v>
      </c>
      <c r="H121" s="2">
        <v>914</v>
      </c>
    </row>
    <row r="122" spans="1:8" ht="12.75">
      <c r="A122" s="79" t="s">
        <v>322</v>
      </c>
      <c r="B122" s="2" t="s">
        <v>262</v>
      </c>
      <c r="C122" s="2" t="s">
        <v>1173</v>
      </c>
      <c r="D122" s="2" t="s">
        <v>20</v>
      </c>
      <c r="E122" s="2" t="s">
        <v>271</v>
      </c>
      <c r="F122" s="2" t="s">
        <v>340</v>
      </c>
      <c r="G122" s="2" t="s">
        <v>238</v>
      </c>
      <c r="H122" s="2">
        <v>1054</v>
      </c>
    </row>
    <row r="123" spans="1:8" ht="12.75">
      <c r="A123" s="79" t="s">
        <v>326</v>
      </c>
      <c r="B123" s="2" t="s">
        <v>262</v>
      </c>
      <c r="C123" s="2" t="s">
        <v>1174</v>
      </c>
      <c r="D123" s="2" t="s">
        <v>273</v>
      </c>
      <c r="E123" s="2" t="s">
        <v>274</v>
      </c>
      <c r="F123" s="2" t="s">
        <v>275</v>
      </c>
      <c r="G123" s="2" t="s">
        <v>238</v>
      </c>
      <c r="H123" s="2">
        <v>914</v>
      </c>
    </row>
    <row r="124" spans="1:8" ht="12.75">
      <c r="A124" s="79" t="s">
        <v>329</v>
      </c>
      <c r="B124" s="2" t="s">
        <v>262</v>
      </c>
      <c r="C124" s="2" t="s">
        <v>1175</v>
      </c>
      <c r="D124" s="2" t="s">
        <v>20</v>
      </c>
      <c r="E124" s="2" t="s">
        <v>277</v>
      </c>
      <c r="F124" s="2" t="s">
        <v>341</v>
      </c>
      <c r="G124" s="2" t="s">
        <v>238</v>
      </c>
      <c r="H124" s="2">
        <v>50</v>
      </c>
    </row>
    <row r="125" spans="1:8" ht="12.75">
      <c r="A125" s="79" t="s">
        <v>331</v>
      </c>
      <c r="B125" s="2" t="s">
        <v>262</v>
      </c>
      <c r="C125" s="2" t="s">
        <v>1176</v>
      </c>
      <c r="D125" s="2" t="s">
        <v>279</v>
      </c>
      <c r="E125" s="2" t="s">
        <v>280</v>
      </c>
      <c r="F125" s="2" t="s">
        <v>275</v>
      </c>
      <c r="G125" s="2" t="s">
        <v>238</v>
      </c>
      <c r="H125" s="2">
        <v>914</v>
      </c>
    </row>
    <row r="126" spans="1:8" ht="12.75">
      <c r="A126" s="79" t="s">
        <v>335</v>
      </c>
      <c r="B126" s="2" t="s">
        <v>262</v>
      </c>
      <c r="C126" s="2" t="s">
        <v>1177</v>
      </c>
      <c r="D126" s="2" t="s">
        <v>20</v>
      </c>
      <c r="E126" s="2" t="s">
        <v>281</v>
      </c>
      <c r="F126" s="2" t="s">
        <v>341</v>
      </c>
      <c r="G126" s="2" t="s">
        <v>238</v>
      </c>
      <c r="H126" s="2">
        <v>50</v>
      </c>
    </row>
    <row r="128" spans="1:8" ht="12.75">
      <c r="A128" s="78" t="s">
        <v>338</v>
      </c>
      <c r="B128" s="2" t="s">
        <v>1397</v>
      </c>
      <c r="C128" s="2" t="s">
        <v>1398</v>
      </c>
      <c r="D128" s="2" t="s">
        <v>1069</v>
      </c>
      <c r="F128" s="2" t="s">
        <v>1410</v>
      </c>
      <c r="G128" s="2" t="s">
        <v>238</v>
      </c>
      <c r="H128" s="2">
        <v>800</v>
      </c>
    </row>
    <row r="129" spans="1:8" ht="12.75">
      <c r="A129" s="78" t="s">
        <v>347</v>
      </c>
      <c r="B129" s="2" t="s">
        <v>1397</v>
      </c>
      <c r="C129" s="2" t="s">
        <v>1399</v>
      </c>
      <c r="D129" s="2" t="s">
        <v>20</v>
      </c>
      <c r="F129" s="2" t="s">
        <v>1409</v>
      </c>
      <c r="G129" s="2" t="s">
        <v>238</v>
      </c>
      <c r="H129" s="2">
        <v>200</v>
      </c>
    </row>
    <row r="130" spans="1:8" ht="12.75">
      <c r="A130" s="78" t="s">
        <v>351</v>
      </c>
      <c r="B130" s="2" t="s">
        <v>1397</v>
      </c>
      <c r="C130" s="2" t="s">
        <v>1400</v>
      </c>
      <c r="D130" s="2" t="s">
        <v>1069</v>
      </c>
      <c r="F130" s="2" t="s">
        <v>1411</v>
      </c>
      <c r="G130" s="2" t="s">
        <v>238</v>
      </c>
      <c r="H130" s="2">
        <v>750</v>
      </c>
    </row>
    <row r="131" spans="1:8" ht="12.75">
      <c r="A131" s="78" t="s">
        <v>354</v>
      </c>
      <c r="B131" s="2" t="s">
        <v>1397</v>
      </c>
      <c r="C131" s="2" t="s">
        <v>1401</v>
      </c>
      <c r="D131" s="2" t="s">
        <v>20</v>
      </c>
      <c r="F131" s="2" t="s">
        <v>1409</v>
      </c>
      <c r="G131" s="2" t="s">
        <v>238</v>
      </c>
      <c r="H131" s="2">
        <v>200</v>
      </c>
    </row>
    <row r="132" spans="1:8" ht="12.75">
      <c r="A132" s="78" t="s">
        <v>356</v>
      </c>
      <c r="B132" s="2" t="s">
        <v>1397</v>
      </c>
      <c r="C132" s="2" t="s">
        <v>1402</v>
      </c>
      <c r="D132" s="2" t="s">
        <v>20</v>
      </c>
      <c r="F132" s="2" t="s">
        <v>1409</v>
      </c>
      <c r="G132" s="2" t="s">
        <v>238</v>
      </c>
      <c r="H132" s="2">
        <v>200</v>
      </c>
    </row>
    <row r="133" spans="1:8" ht="12.75">
      <c r="A133" s="78" t="s">
        <v>361</v>
      </c>
      <c r="B133" s="2" t="s">
        <v>1397</v>
      </c>
      <c r="C133" s="2" t="s">
        <v>1403</v>
      </c>
      <c r="D133" s="2" t="s">
        <v>20</v>
      </c>
      <c r="F133" s="2" t="s">
        <v>1409</v>
      </c>
      <c r="G133" s="2" t="s">
        <v>238</v>
      </c>
      <c r="H133" s="2">
        <v>200</v>
      </c>
    </row>
    <row r="134" spans="1:8" ht="12.75">
      <c r="A134" s="78" t="s">
        <v>362</v>
      </c>
      <c r="B134" s="2" t="s">
        <v>1397</v>
      </c>
      <c r="C134" s="2" t="s">
        <v>1404</v>
      </c>
      <c r="D134" s="2" t="s">
        <v>20</v>
      </c>
      <c r="F134" s="2" t="s">
        <v>1409</v>
      </c>
      <c r="G134" s="2" t="s">
        <v>238</v>
      </c>
      <c r="H134" s="2">
        <v>200</v>
      </c>
    </row>
    <row r="135" spans="1:8" ht="12.75">
      <c r="A135" s="78" t="s">
        <v>364</v>
      </c>
      <c r="B135" s="2" t="s">
        <v>1397</v>
      </c>
      <c r="C135" s="2" t="s">
        <v>1405</v>
      </c>
      <c r="D135" s="2" t="s">
        <v>1069</v>
      </c>
      <c r="F135" s="2" t="s">
        <v>1384</v>
      </c>
      <c r="G135" s="2" t="s">
        <v>238</v>
      </c>
      <c r="H135" s="2">
        <v>420</v>
      </c>
    </row>
    <row r="136" spans="1:8" ht="12.75">
      <c r="A136" s="78" t="s">
        <v>367</v>
      </c>
      <c r="B136" s="2" t="s">
        <v>1397</v>
      </c>
      <c r="C136" s="2" t="s">
        <v>1406</v>
      </c>
      <c r="D136" s="2" t="s">
        <v>20</v>
      </c>
      <c r="F136" s="2" t="s">
        <v>1409</v>
      </c>
      <c r="G136" s="2" t="s">
        <v>238</v>
      </c>
      <c r="H136" s="2">
        <v>200</v>
      </c>
    </row>
    <row r="137" spans="1:8" ht="12.75">
      <c r="A137" s="78" t="s">
        <v>369</v>
      </c>
      <c r="B137" s="2" t="s">
        <v>1397</v>
      </c>
      <c r="C137" s="2" t="s">
        <v>1407</v>
      </c>
      <c r="D137" s="2" t="s">
        <v>20</v>
      </c>
      <c r="F137" s="2" t="s">
        <v>1409</v>
      </c>
      <c r="G137" s="2" t="s">
        <v>238</v>
      </c>
      <c r="H137" s="2">
        <v>200</v>
      </c>
    </row>
    <row r="138" spans="1:8" ht="12.75">
      <c r="A138" s="78" t="s">
        <v>373</v>
      </c>
      <c r="B138" s="2" t="s">
        <v>1397</v>
      </c>
      <c r="C138" s="2" t="s">
        <v>1408</v>
      </c>
      <c r="D138" s="2" t="s">
        <v>1069</v>
      </c>
      <c r="F138" s="2" t="s">
        <v>1412</v>
      </c>
      <c r="G138" s="2" t="s">
        <v>238</v>
      </c>
      <c r="H138" s="2">
        <v>120</v>
      </c>
    </row>
    <row r="141" spans="1:8" ht="12.75">
      <c r="A141" s="80" t="s">
        <v>1113</v>
      </c>
      <c r="B141" s="2" t="s">
        <v>283</v>
      </c>
      <c r="C141" s="2" t="s">
        <v>1114</v>
      </c>
      <c r="D141" s="2" t="s">
        <v>284</v>
      </c>
      <c r="E141" s="2" t="s">
        <v>286</v>
      </c>
      <c r="F141" s="2" t="s">
        <v>287</v>
      </c>
      <c r="G141" s="2" t="s">
        <v>147</v>
      </c>
      <c r="H141" s="2">
        <v>19734</v>
      </c>
    </row>
    <row r="142" spans="1:8" ht="12.75">
      <c r="A142" s="80" t="s">
        <v>381</v>
      </c>
      <c r="B142" s="2" t="s">
        <v>283</v>
      </c>
      <c r="C142" s="2" t="s">
        <v>1115</v>
      </c>
      <c r="D142" s="2" t="s">
        <v>20</v>
      </c>
      <c r="E142" s="2" t="s">
        <v>289</v>
      </c>
      <c r="F142" s="2" t="s">
        <v>290</v>
      </c>
      <c r="G142" s="2" t="s">
        <v>147</v>
      </c>
      <c r="H142" s="2">
        <v>300</v>
      </c>
    </row>
    <row r="143" spans="1:8" ht="12.75">
      <c r="A143" s="80" t="s">
        <v>382</v>
      </c>
      <c r="B143" s="2" t="s">
        <v>283</v>
      </c>
      <c r="C143" s="2" t="s">
        <v>1116</v>
      </c>
      <c r="D143" s="2" t="s">
        <v>24</v>
      </c>
      <c r="E143" s="2" t="s">
        <v>291</v>
      </c>
      <c r="F143" s="2" t="s">
        <v>1633</v>
      </c>
      <c r="G143" s="2" t="s">
        <v>147</v>
      </c>
      <c r="H143" s="2">
        <v>500</v>
      </c>
    </row>
    <row r="144" spans="1:8" ht="12.75">
      <c r="A144" s="80" t="s">
        <v>384</v>
      </c>
      <c r="B144" s="2" t="s">
        <v>283</v>
      </c>
      <c r="C144" s="2" t="s">
        <v>1117</v>
      </c>
      <c r="D144" s="2" t="s">
        <v>24</v>
      </c>
      <c r="E144" s="2" t="s">
        <v>293</v>
      </c>
      <c r="F144" s="2" t="s">
        <v>296</v>
      </c>
      <c r="G144" s="2" t="s">
        <v>147</v>
      </c>
      <c r="H144" s="2">
        <v>526</v>
      </c>
    </row>
    <row r="145" spans="1:8" ht="12.75">
      <c r="A145" s="80" t="s">
        <v>385</v>
      </c>
      <c r="B145" s="2" t="s">
        <v>283</v>
      </c>
      <c r="C145" s="2" t="s">
        <v>1118</v>
      </c>
      <c r="D145" s="2" t="s">
        <v>24</v>
      </c>
      <c r="E145" s="2" t="s">
        <v>295</v>
      </c>
      <c r="F145" s="2" t="s">
        <v>296</v>
      </c>
      <c r="G145" s="2" t="s">
        <v>147</v>
      </c>
      <c r="H145" s="2">
        <v>526</v>
      </c>
    </row>
    <row r="146" spans="1:8" ht="12.75">
      <c r="A146" s="80" t="s">
        <v>386</v>
      </c>
      <c r="B146" s="2" t="s">
        <v>283</v>
      </c>
      <c r="C146" s="2" t="s">
        <v>1178</v>
      </c>
      <c r="D146" s="2" t="s">
        <v>28</v>
      </c>
      <c r="E146" s="2" t="s">
        <v>298</v>
      </c>
      <c r="F146" s="2" t="s">
        <v>299</v>
      </c>
      <c r="G146" s="2" t="s">
        <v>147</v>
      </c>
      <c r="H146" s="2">
        <v>500</v>
      </c>
    </row>
    <row r="147" spans="1:8" ht="12.75">
      <c r="A147" s="80" t="s">
        <v>387</v>
      </c>
      <c r="B147" s="2" t="s">
        <v>283</v>
      </c>
      <c r="C147" s="2" t="s">
        <v>1179</v>
      </c>
      <c r="D147" s="2" t="s">
        <v>301</v>
      </c>
      <c r="E147" s="2" t="s">
        <v>302</v>
      </c>
      <c r="F147" s="2" t="s">
        <v>303</v>
      </c>
      <c r="G147" s="2" t="s">
        <v>147</v>
      </c>
      <c r="H147" s="2">
        <v>1788</v>
      </c>
    </row>
    <row r="148" spans="1:8" ht="12.75">
      <c r="A148" s="80" t="s">
        <v>389</v>
      </c>
      <c r="B148" s="2" t="s">
        <v>283</v>
      </c>
      <c r="C148" s="2" t="s">
        <v>1180</v>
      </c>
      <c r="D148" s="2" t="s">
        <v>24</v>
      </c>
      <c r="E148" s="2" t="s">
        <v>304</v>
      </c>
      <c r="F148" s="2" t="s">
        <v>1634</v>
      </c>
      <c r="G148" s="2" t="s">
        <v>147</v>
      </c>
      <c r="H148" s="2">
        <v>526</v>
      </c>
    </row>
    <row r="149" spans="1:8" ht="12.75">
      <c r="A149" s="80" t="s">
        <v>391</v>
      </c>
      <c r="B149" s="2" t="s">
        <v>283</v>
      </c>
      <c r="C149" s="2" t="s">
        <v>1182</v>
      </c>
      <c r="D149" s="2" t="s">
        <v>306</v>
      </c>
      <c r="E149" s="2" t="s">
        <v>307</v>
      </c>
      <c r="F149" s="2" t="s">
        <v>308</v>
      </c>
      <c r="G149" s="2" t="s">
        <v>147</v>
      </c>
      <c r="H149" s="2">
        <v>1422</v>
      </c>
    </row>
    <row r="150" spans="1:8" ht="12.75">
      <c r="A150" s="80" t="s">
        <v>394</v>
      </c>
      <c r="B150" s="2" t="s">
        <v>283</v>
      </c>
      <c r="C150" s="2" t="s">
        <v>1181</v>
      </c>
      <c r="D150" s="2" t="s">
        <v>309</v>
      </c>
      <c r="E150" s="2" t="s">
        <v>310</v>
      </c>
      <c r="F150" s="2" t="s">
        <v>311</v>
      </c>
      <c r="G150" s="2" t="s">
        <v>147</v>
      </c>
      <c r="H150" s="2">
        <v>894</v>
      </c>
    </row>
    <row r="151" spans="1:8" ht="12.75">
      <c r="A151" s="80" t="s">
        <v>397</v>
      </c>
      <c r="B151" s="2" t="s">
        <v>283</v>
      </c>
      <c r="C151" s="2" t="s">
        <v>1183</v>
      </c>
      <c r="D151" s="2" t="s">
        <v>20</v>
      </c>
      <c r="E151" s="2" t="s">
        <v>312</v>
      </c>
      <c r="F151" s="2" t="s">
        <v>285</v>
      </c>
      <c r="G151" s="2" t="s">
        <v>147</v>
      </c>
      <c r="H151" s="2">
        <v>50</v>
      </c>
    </row>
    <row r="152" spans="1:8" ht="12.75">
      <c r="A152" s="80" t="s">
        <v>401</v>
      </c>
      <c r="B152" s="2" t="s">
        <v>283</v>
      </c>
      <c r="C152" s="2" t="s">
        <v>1184</v>
      </c>
      <c r="D152" s="2" t="s">
        <v>314</v>
      </c>
      <c r="E152" s="2" t="s">
        <v>315</v>
      </c>
      <c r="F152" s="2" t="s">
        <v>316</v>
      </c>
      <c r="G152" s="2" t="s">
        <v>147</v>
      </c>
      <c r="H152" s="2">
        <v>1504</v>
      </c>
    </row>
    <row r="153" spans="1:8" ht="12.75">
      <c r="A153" s="80" t="s">
        <v>403</v>
      </c>
      <c r="B153" s="2" t="s">
        <v>283</v>
      </c>
      <c r="C153" s="2" t="s">
        <v>1185</v>
      </c>
      <c r="D153" s="2" t="s">
        <v>318</v>
      </c>
      <c r="E153" s="2" t="s">
        <v>319</v>
      </c>
      <c r="F153" s="2" t="s">
        <v>320</v>
      </c>
      <c r="G153" s="2" t="s">
        <v>147</v>
      </c>
      <c r="H153" s="2">
        <v>874</v>
      </c>
    </row>
    <row r="154" spans="1:8" ht="12.75">
      <c r="A154" s="80" t="s">
        <v>405</v>
      </c>
      <c r="B154" s="2" t="s">
        <v>283</v>
      </c>
      <c r="C154" s="2" t="s">
        <v>1186</v>
      </c>
      <c r="D154" s="2" t="s">
        <v>20</v>
      </c>
      <c r="E154" s="2" t="s">
        <v>321</v>
      </c>
      <c r="F154" s="2" t="s">
        <v>285</v>
      </c>
      <c r="G154" s="2" t="s">
        <v>147</v>
      </c>
      <c r="H154" s="2">
        <v>50</v>
      </c>
    </row>
    <row r="155" spans="1:8" ht="12.75">
      <c r="A155" s="80" t="s">
        <v>419</v>
      </c>
      <c r="B155" s="2" t="s">
        <v>283</v>
      </c>
      <c r="C155" s="2" t="s">
        <v>1187</v>
      </c>
      <c r="D155" s="2" t="s">
        <v>323</v>
      </c>
      <c r="E155" s="2" t="s">
        <v>324</v>
      </c>
      <c r="F155" s="2" t="s">
        <v>325</v>
      </c>
      <c r="G155" s="2" t="s">
        <v>147</v>
      </c>
      <c r="H155" s="2">
        <v>1626</v>
      </c>
    </row>
    <row r="156" spans="1:8" ht="12.75">
      <c r="A156" s="80" t="s">
        <v>423</v>
      </c>
      <c r="B156" s="2" t="s">
        <v>283</v>
      </c>
      <c r="C156" s="2" t="s">
        <v>1140</v>
      </c>
      <c r="D156" s="2" t="s">
        <v>327</v>
      </c>
      <c r="E156" s="2" t="s">
        <v>328</v>
      </c>
      <c r="F156" s="2" t="s">
        <v>311</v>
      </c>
      <c r="G156" s="2" t="s">
        <v>147</v>
      </c>
      <c r="H156" s="2">
        <v>894</v>
      </c>
    </row>
    <row r="157" spans="1:8" ht="12.75">
      <c r="A157" s="80" t="s">
        <v>427</v>
      </c>
      <c r="B157" s="2" t="s">
        <v>283</v>
      </c>
      <c r="C157" s="2" t="s">
        <v>1188</v>
      </c>
      <c r="D157" s="2" t="s">
        <v>20</v>
      </c>
      <c r="E157" s="2" t="s">
        <v>330</v>
      </c>
      <c r="F157" s="2" t="s">
        <v>285</v>
      </c>
      <c r="G157" s="2" t="s">
        <v>147</v>
      </c>
      <c r="H157" s="2">
        <v>50</v>
      </c>
    </row>
    <row r="158" spans="1:8" ht="12.75">
      <c r="A158" s="80" t="s">
        <v>430</v>
      </c>
      <c r="B158" s="2" t="s">
        <v>283</v>
      </c>
      <c r="C158" s="2" t="s">
        <v>1189</v>
      </c>
      <c r="D158" s="2" t="s">
        <v>332</v>
      </c>
      <c r="E158" s="2" t="s">
        <v>333</v>
      </c>
      <c r="F158" s="2" t="s">
        <v>334</v>
      </c>
      <c r="G158" s="2" t="s">
        <v>147</v>
      </c>
      <c r="H158" s="2">
        <v>1666</v>
      </c>
    </row>
    <row r="159" spans="1:8" ht="12.75">
      <c r="A159" s="80" t="s">
        <v>433</v>
      </c>
      <c r="B159" s="2" t="s">
        <v>283</v>
      </c>
      <c r="C159" s="2" t="s">
        <v>1190</v>
      </c>
      <c r="D159" s="2" t="s">
        <v>336</v>
      </c>
      <c r="E159" s="2" t="s">
        <v>337</v>
      </c>
      <c r="F159" s="2" t="s">
        <v>311</v>
      </c>
      <c r="G159" s="2" t="s">
        <v>147</v>
      </c>
      <c r="H159" s="2">
        <v>894</v>
      </c>
    </row>
    <row r="160" spans="1:8" ht="12.75">
      <c r="A160" s="80" t="s">
        <v>438</v>
      </c>
      <c r="B160" s="2" t="s">
        <v>283</v>
      </c>
      <c r="C160" s="2" t="s">
        <v>1191</v>
      </c>
      <c r="D160" s="2" t="s">
        <v>20</v>
      </c>
      <c r="E160" s="2" t="s">
        <v>339</v>
      </c>
      <c r="F160" s="2" t="s">
        <v>285</v>
      </c>
      <c r="G160" s="2" t="s">
        <v>147</v>
      </c>
      <c r="H160" s="2">
        <v>50</v>
      </c>
    </row>
    <row r="161" spans="1:8" ht="12.75">
      <c r="A161" s="80" t="s">
        <v>440</v>
      </c>
      <c r="B161" s="2" t="s">
        <v>283</v>
      </c>
      <c r="C161" s="2" t="s">
        <v>1192</v>
      </c>
      <c r="D161" s="2" t="s">
        <v>348</v>
      </c>
      <c r="E161" s="2" t="s">
        <v>349</v>
      </c>
      <c r="F161" s="2" t="s">
        <v>350</v>
      </c>
      <c r="G161" s="2" t="s">
        <v>147</v>
      </c>
      <c r="H161" s="2">
        <v>1768</v>
      </c>
    </row>
    <row r="162" spans="1:8" ht="12.75">
      <c r="A162" s="80" t="s">
        <v>442</v>
      </c>
      <c r="B162" s="2" t="s">
        <v>283</v>
      </c>
      <c r="C162" s="2" t="s">
        <v>1194</v>
      </c>
      <c r="D162" s="2" t="s">
        <v>352</v>
      </c>
      <c r="E162" s="2" t="s">
        <v>353</v>
      </c>
      <c r="F162" s="2" t="s">
        <v>311</v>
      </c>
      <c r="G162" s="2" t="s">
        <v>147</v>
      </c>
      <c r="H162" s="2">
        <v>894</v>
      </c>
    </row>
    <row r="163" spans="1:8" ht="12.75">
      <c r="A163" s="80" t="s">
        <v>444</v>
      </c>
      <c r="B163" s="2" t="s">
        <v>283</v>
      </c>
      <c r="C163" s="2" t="s">
        <v>1193</v>
      </c>
      <c r="D163" s="2" t="s">
        <v>357</v>
      </c>
      <c r="E163" s="2" t="s">
        <v>355</v>
      </c>
      <c r="F163" s="2" t="s">
        <v>275</v>
      </c>
      <c r="G163" s="2" t="s">
        <v>147</v>
      </c>
      <c r="H163" s="2">
        <v>914</v>
      </c>
    </row>
    <row r="164" spans="1:8" ht="12.75">
      <c r="A164" s="80" t="s">
        <v>446</v>
      </c>
      <c r="B164" s="2" t="s">
        <v>283</v>
      </c>
      <c r="C164" s="2" t="s">
        <v>1195</v>
      </c>
      <c r="D164" s="2" t="s">
        <v>359</v>
      </c>
      <c r="E164" s="2" t="s">
        <v>358</v>
      </c>
      <c r="F164" s="2" t="s">
        <v>311</v>
      </c>
      <c r="G164" s="2" t="s">
        <v>147</v>
      </c>
      <c r="H164" s="2">
        <v>894</v>
      </c>
    </row>
    <row r="165" spans="1:8" ht="12.75">
      <c r="A165" s="80" t="s">
        <v>1131</v>
      </c>
      <c r="B165" s="2" t="s">
        <v>283</v>
      </c>
      <c r="C165" s="2" t="s">
        <v>1196</v>
      </c>
      <c r="D165" s="2" t="s">
        <v>20</v>
      </c>
      <c r="E165" s="2" t="s">
        <v>360</v>
      </c>
      <c r="F165" s="2" t="s">
        <v>285</v>
      </c>
      <c r="G165" s="2" t="s">
        <v>147</v>
      </c>
      <c r="H165" s="2">
        <v>50</v>
      </c>
    </row>
    <row r="166" spans="1:8" ht="12.75">
      <c r="A166" s="80" t="s">
        <v>449</v>
      </c>
      <c r="B166" s="2" t="s">
        <v>283</v>
      </c>
      <c r="C166" s="2" t="s">
        <v>1197</v>
      </c>
      <c r="D166" s="2" t="s">
        <v>363</v>
      </c>
      <c r="E166" s="2" t="s">
        <v>353</v>
      </c>
      <c r="F166" s="2" t="s">
        <v>247</v>
      </c>
      <c r="G166" s="2" t="s">
        <v>147</v>
      </c>
      <c r="H166" s="2">
        <v>955</v>
      </c>
    </row>
    <row r="167" spans="1:8" ht="12.75">
      <c r="A167" s="80" t="s">
        <v>453</v>
      </c>
      <c r="B167" s="2" t="s">
        <v>283</v>
      </c>
      <c r="C167" s="2" t="s">
        <v>1198</v>
      </c>
      <c r="D167" s="2" t="s">
        <v>365</v>
      </c>
      <c r="E167" s="2" t="s">
        <v>366</v>
      </c>
      <c r="F167" s="2" t="s">
        <v>311</v>
      </c>
      <c r="G167" s="2" t="s">
        <v>147</v>
      </c>
      <c r="H167" s="2">
        <v>894</v>
      </c>
    </row>
    <row r="168" spans="1:8" ht="12.75">
      <c r="A168" s="80" t="s">
        <v>456</v>
      </c>
      <c r="B168" s="2" t="s">
        <v>283</v>
      </c>
      <c r="C168" s="2" t="s">
        <v>1199</v>
      </c>
      <c r="D168" s="2" t="s">
        <v>20</v>
      </c>
      <c r="E168" s="2" t="s">
        <v>368</v>
      </c>
      <c r="F168" s="2" t="s">
        <v>285</v>
      </c>
      <c r="G168" s="2" t="s">
        <v>147</v>
      </c>
      <c r="H168" s="2">
        <v>50</v>
      </c>
    </row>
    <row r="169" spans="1:8" ht="12.75">
      <c r="A169" s="80" t="s">
        <v>466</v>
      </c>
      <c r="B169" s="2" t="s">
        <v>283</v>
      </c>
      <c r="C169" s="2" t="s">
        <v>1200</v>
      </c>
      <c r="D169" s="2" t="s">
        <v>370</v>
      </c>
      <c r="E169" s="2" t="s">
        <v>371</v>
      </c>
      <c r="F169" s="2" t="s">
        <v>372</v>
      </c>
      <c r="G169" s="2" t="s">
        <v>147</v>
      </c>
      <c r="H169" s="2">
        <v>1016</v>
      </c>
    </row>
    <row r="170" spans="1:8" ht="12.75">
      <c r="A170" s="80" t="s">
        <v>472</v>
      </c>
      <c r="B170" s="2" t="s">
        <v>283</v>
      </c>
      <c r="C170" s="2" t="s">
        <v>1201</v>
      </c>
      <c r="D170" s="2" t="s">
        <v>374</v>
      </c>
      <c r="E170" s="2" t="s">
        <v>375</v>
      </c>
      <c r="F170" s="2" t="s">
        <v>376</v>
      </c>
      <c r="G170" s="2" t="s">
        <v>147</v>
      </c>
      <c r="H170" s="2">
        <v>549</v>
      </c>
    </row>
    <row r="171" spans="1:8" ht="12.75">
      <c r="A171" s="80" t="s">
        <v>473</v>
      </c>
      <c r="B171" s="2" t="s">
        <v>283</v>
      </c>
      <c r="C171" s="2" t="s">
        <v>1119</v>
      </c>
      <c r="D171" s="2" t="s">
        <v>1069</v>
      </c>
      <c r="E171" s="2" t="s">
        <v>1120</v>
      </c>
      <c r="F171" s="2" t="s">
        <v>1100</v>
      </c>
      <c r="G171" s="2" t="s">
        <v>147</v>
      </c>
      <c r="H171" s="2">
        <v>400</v>
      </c>
    </row>
    <row r="172" spans="1:8" ht="12.75">
      <c r="A172" s="80" t="s">
        <v>476</v>
      </c>
      <c r="B172" s="2" t="s">
        <v>283</v>
      </c>
      <c r="C172" s="2" t="s">
        <v>1121</v>
      </c>
      <c r="D172" s="2" t="s">
        <v>1069</v>
      </c>
      <c r="E172" s="2" t="s">
        <v>1122</v>
      </c>
      <c r="F172" s="2" t="s">
        <v>1381</v>
      </c>
      <c r="G172" s="2" t="s">
        <v>147</v>
      </c>
      <c r="H172" s="2">
        <v>410</v>
      </c>
    </row>
    <row r="173" spans="1:8" ht="12.75">
      <c r="A173" s="80" t="s">
        <v>1600</v>
      </c>
      <c r="B173" s="2" t="s">
        <v>283</v>
      </c>
      <c r="C173" s="2" t="s">
        <v>1123</v>
      </c>
      <c r="D173" s="2" t="s">
        <v>1069</v>
      </c>
      <c r="E173" s="2" t="s">
        <v>1124</v>
      </c>
      <c r="F173" s="2" t="s">
        <v>1385</v>
      </c>
      <c r="G173" s="2" t="s">
        <v>147</v>
      </c>
      <c r="H173" s="2">
        <v>470</v>
      </c>
    </row>
    <row r="174" spans="1:8" ht="12.75">
      <c r="A174" s="80" t="s">
        <v>480</v>
      </c>
      <c r="B174" s="2" t="s">
        <v>283</v>
      </c>
      <c r="C174" s="2" t="s">
        <v>1125</v>
      </c>
      <c r="D174" s="2" t="s">
        <v>1069</v>
      </c>
      <c r="E174" s="2" t="s">
        <v>1126</v>
      </c>
      <c r="F174" s="2" t="s">
        <v>1382</v>
      </c>
      <c r="G174" s="2" t="s">
        <v>147</v>
      </c>
      <c r="H174" s="2">
        <v>430</v>
      </c>
    </row>
    <row r="175" spans="1:8" ht="12.75">
      <c r="A175" s="80" t="s">
        <v>485</v>
      </c>
      <c r="B175" s="2" t="s">
        <v>283</v>
      </c>
      <c r="C175" s="2" t="s">
        <v>1127</v>
      </c>
      <c r="D175" s="2" t="s">
        <v>1069</v>
      </c>
      <c r="E175" s="2" t="s">
        <v>1128</v>
      </c>
      <c r="F175" s="2" t="s">
        <v>1093</v>
      </c>
      <c r="G175" s="2" t="s">
        <v>147</v>
      </c>
      <c r="H175" s="2">
        <v>450</v>
      </c>
    </row>
    <row r="176" spans="1:8" ht="12.75">
      <c r="A176" s="80" t="s">
        <v>491</v>
      </c>
      <c r="B176" s="2" t="s">
        <v>283</v>
      </c>
      <c r="C176" s="2" t="s">
        <v>1129</v>
      </c>
      <c r="D176" s="2" t="s">
        <v>1069</v>
      </c>
      <c r="E176" s="2" t="s">
        <v>1130</v>
      </c>
      <c r="F176" s="2" t="s">
        <v>1379</v>
      </c>
      <c r="G176" s="2" t="s">
        <v>147</v>
      </c>
      <c r="H176" s="2">
        <v>480</v>
      </c>
    </row>
    <row r="177" spans="1:8" ht="12.75">
      <c r="A177" s="80" t="s">
        <v>492</v>
      </c>
      <c r="B177" s="2" t="s">
        <v>283</v>
      </c>
      <c r="C177" s="2" t="s">
        <v>1132</v>
      </c>
      <c r="D177" s="2" t="s">
        <v>1069</v>
      </c>
      <c r="E177" s="2" t="s">
        <v>1133</v>
      </c>
      <c r="F177" s="2" t="s">
        <v>1386</v>
      </c>
      <c r="G177" s="2" t="s">
        <v>147</v>
      </c>
      <c r="H177" s="2">
        <v>670</v>
      </c>
    </row>
    <row r="178" spans="1:8" ht="12.75">
      <c r="A178" s="80" t="s">
        <v>493</v>
      </c>
      <c r="B178" s="2" t="s">
        <v>283</v>
      </c>
      <c r="C178" s="2" t="s">
        <v>1134</v>
      </c>
      <c r="D178" s="2" t="s">
        <v>1069</v>
      </c>
      <c r="E178" s="2" t="s">
        <v>1135</v>
      </c>
      <c r="F178" s="2" t="s">
        <v>1387</v>
      </c>
      <c r="G178" s="2" t="s">
        <v>147</v>
      </c>
      <c r="H178" s="2">
        <v>770</v>
      </c>
    </row>
    <row r="179" spans="1:8" ht="12.75">
      <c r="A179" s="80" t="s">
        <v>497</v>
      </c>
      <c r="B179" s="2" t="s">
        <v>283</v>
      </c>
      <c r="C179" s="2" t="s">
        <v>1137</v>
      </c>
      <c r="D179" s="2" t="s">
        <v>1069</v>
      </c>
      <c r="E179" s="2" t="s">
        <v>1138</v>
      </c>
      <c r="F179" s="2" t="s">
        <v>1136</v>
      </c>
      <c r="G179" s="2" t="s">
        <v>147</v>
      </c>
      <c r="H179" s="2">
        <v>700</v>
      </c>
    </row>
    <row r="180" spans="1:8" ht="12.75">
      <c r="A180" s="80" t="s">
        <v>499</v>
      </c>
      <c r="B180" s="2" t="s">
        <v>283</v>
      </c>
      <c r="C180" s="2" t="s">
        <v>1139</v>
      </c>
      <c r="D180" s="2" t="s">
        <v>1069</v>
      </c>
      <c r="E180" s="2" t="s">
        <v>1141</v>
      </c>
      <c r="F180" s="2" t="s">
        <v>1388</v>
      </c>
      <c r="G180" s="2" t="s">
        <v>147</v>
      </c>
      <c r="H180" s="2">
        <v>540</v>
      </c>
    </row>
    <row r="181" spans="1:8" ht="12.75">
      <c r="A181" s="80" t="s">
        <v>502</v>
      </c>
      <c r="B181" s="2" t="s">
        <v>283</v>
      </c>
      <c r="C181" s="2" t="s">
        <v>1389</v>
      </c>
      <c r="D181" s="2" t="s">
        <v>1069</v>
      </c>
      <c r="E181" s="2" t="s">
        <v>1141</v>
      </c>
      <c r="F181" s="2" t="s">
        <v>1390</v>
      </c>
      <c r="G181" s="2" t="s">
        <v>147</v>
      </c>
      <c r="H181" s="2">
        <v>1170</v>
      </c>
    </row>
    <row r="183" spans="1:8" ht="12.75">
      <c r="A183" s="73" t="s">
        <v>503</v>
      </c>
      <c r="B183" s="2" t="s">
        <v>377</v>
      </c>
      <c r="C183" s="2" t="s">
        <v>1476</v>
      </c>
      <c r="D183" s="2" t="s">
        <v>378</v>
      </c>
      <c r="E183" s="2" t="s">
        <v>379</v>
      </c>
      <c r="F183" s="2" t="s">
        <v>380</v>
      </c>
      <c r="G183" s="2" t="s">
        <v>147</v>
      </c>
      <c r="H183" s="2">
        <v>22531</v>
      </c>
    </row>
    <row r="184" spans="1:8" ht="12.75">
      <c r="A184" s="73" t="s">
        <v>509</v>
      </c>
      <c r="B184" s="2" t="s">
        <v>377</v>
      </c>
      <c r="C184" s="2" t="s">
        <v>1477</v>
      </c>
      <c r="D184" s="2" t="s">
        <v>24</v>
      </c>
      <c r="E184" s="2" t="s">
        <v>407</v>
      </c>
      <c r="F184" s="2" t="s">
        <v>305</v>
      </c>
      <c r="G184" s="2" t="s">
        <v>147</v>
      </c>
      <c r="H184" s="2">
        <v>526</v>
      </c>
    </row>
    <row r="185" spans="1:8" ht="12.75">
      <c r="A185" s="73" t="s">
        <v>512</v>
      </c>
      <c r="B185" s="2" t="s">
        <v>377</v>
      </c>
      <c r="C185" s="2" t="s">
        <v>1478</v>
      </c>
      <c r="D185" s="2" t="s">
        <v>20</v>
      </c>
      <c r="E185" s="2" t="s">
        <v>408</v>
      </c>
      <c r="F185" s="2" t="s">
        <v>383</v>
      </c>
      <c r="G185" s="2" t="s">
        <v>147</v>
      </c>
      <c r="H185" s="2">
        <v>1054</v>
      </c>
    </row>
    <row r="186" spans="1:8" ht="12.75">
      <c r="A186" s="73" t="s">
        <v>514</v>
      </c>
      <c r="B186" s="2" t="s">
        <v>377</v>
      </c>
      <c r="C186" s="2" t="s">
        <v>1457</v>
      </c>
      <c r="D186" s="2" t="s">
        <v>24</v>
      </c>
      <c r="E186" s="2" t="s">
        <v>409</v>
      </c>
      <c r="F186" s="2" t="s">
        <v>1635</v>
      </c>
      <c r="G186" s="2" t="s">
        <v>147</v>
      </c>
      <c r="H186" s="2">
        <v>526</v>
      </c>
    </row>
    <row r="187" spans="1:8" ht="12.75">
      <c r="A187" s="73" t="s">
        <v>516</v>
      </c>
      <c r="B187" s="2" t="s">
        <v>377</v>
      </c>
      <c r="C187" s="2" t="s">
        <v>1458</v>
      </c>
      <c r="D187" s="2" t="s">
        <v>24</v>
      </c>
      <c r="E187" s="2" t="s">
        <v>410</v>
      </c>
      <c r="F187" s="2" t="s">
        <v>1636</v>
      </c>
      <c r="G187" s="2" t="s">
        <v>147</v>
      </c>
      <c r="H187" s="2">
        <v>526</v>
      </c>
    </row>
    <row r="188" spans="1:8" ht="12.75">
      <c r="A188" s="73" t="s">
        <v>518</v>
      </c>
      <c r="B188" s="2" t="s">
        <v>377</v>
      </c>
      <c r="C188" s="2" t="s">
        <v>1459</v>
      </c>
      <c r="D188" s="2" t="s">
        <v>28</v>
      </c>
      <c r="E188" s="2" t="s">
        <v>411</v>
      </c>
      <c r="F188" s="2" t="s">
        <v>388</v>
      </c>
      <c r="G188" s="2" t="s">
        <v>147</v>
      </c>
      <c r="H188" s="2">
        <v>500</v>
      </c>
    </row>
    <row r="189" spans="1:8" ht="12.75">
      <c r="A189" s="73" t="s">
        <v>520</v>
      </c>
      <c r="B189" s="2" t="s">
        <v>377</v>
      </c>
      <c r="C189" s="2" t="s">
        <v>1460</v>
      </c>
      <c r="D189" s="2" t="s">
        <v>28</v>
      </c>
      <c r="E189" s="2" t="s">
        <v>412</v>
      </c>
      <c r="F189" s="2" t="s">
        <v>390</v>
      </c>
      <c r="G189" s="2" t="s">
        <v>147</v>
      </c>
      <c r="H189" s="2">
        <v>500</v>
      </c>
    </row>
    <row r="190" spans="1:8" ht="12.75">
      <c r="A190" s="73" t="s">
        <v>525</v>
      </c>
      <c r="B190" s="2" t="s">
        <v>377</v>
      </c>
      <c r="C190" s="2" t="s">
        <v>1461</v>
      </c>
      <c r="D190" s="2" t="s">
        <v>392</v>
      </c>
      <c r="E190" s="2" t="s">
        <v>413</v>
      </c>
      <c r="F190" s="2" t="s">
        <v>393</v>
      </c>
      <c r="G190" s="2" t="s">
        <v>147</v>
      </c>
      <c r="H190" s="2">
        <v>610</v>
      </c>
    </row>
    <row r="191" spans="1:8" ht="12.75">
      <c r="A191" s="73" t="s">
        <v>977</v>
      </c>
      <c r="B191" s="2" t="s">
        <v>377</v>
      </c>
      <c r="C191" s="2" t="s">
        <v>1462</v>
      </c>
      <c r="D191" s="2" t="s">
        <v>395</v>
      </c>
      <c r="E191" s="2" t="s">
        <v>414</v>
      </c>
      <c r="F191" s="2" t="s">
        <v>396</v>
      </c>
      <c r="G191" s="2" t="s">
        <v>147</v>
      </c>
      <c r="H191" s="2">
        <v>1477</v>
      </c>
    </row>
    <row r="192" spans="1:8" ht="12.75">
      <c r="A192" s="73" t="s">
        <v>528</v>
      </c>
      <c r="B192" s="2" t="s">
        <v>377</v>
      </c>
      <c r="C192" s="2" t="s">
        <v>1463</v>
      </c>
      <c r="D192" s="2" t="s">
        <v>398</v>
      </c>
      <c r="E192" s="2" t="s">
        <v>399</v>
      </c>
      <c r="F192" s="2" t="s">
        <v>400</v>
      </c>
      <c r="G192" s="2" t="s">
        <v>147</v>
      </c>
      <c r="H192" s="2">
        <v>585</v>
      </c>
    </row>
    <row r="193" spans="1:8" ht="12.75">
      <c r="A193" s="73" t="s">
        <v>531</v>
      </c>
      <c r="B193" s="2" t="s">
        <v>377</v>
      </c>
      <c r="C193" s="2" t="s">
        <v>1464</v>
      </c>
      <c r="D193" s="2" t="s">
        <v>402</v>
      </c>
      <c r="E193" s="2" t="s">
        <v>415</v>
      </c>
      <c r="F193" s="2" t="s">
        <v>122</v>
      </c>
      <c r="G193" s="2" t="s">
        <v>147</v>
      </c>
      <c r="H193" s="2">
        <v>1097</v>
      </c>
    </row>
    <row r="194" spans="1:8" ht="12.75">
      <c r="A194" s="73" t="s">
        <v>533</v>
      </c>
      <c r="B194" s="2" t="s">
        <v>377</v>
      </c>
      <c r="C194" s="2" t="s">
        <v>1465</v>
      </c>
      <c r="D194" s="2" t="s">
        <v>404</v>
      </c>
      <c r="E194" s="2" t="s">
        <v>416</v>
      </c>
      <c r="F194" s="2" t="s">
        <v>275</v>
      </c>
      <c r="G194" s="2" t="s">
        <v>147</v>
      </c>
      <c r="H194" s="2">
        <v>914</v>
      </c>
    </row>
    <row r="195" spans="1:8" ht="12.75">
      <c r="A195" s="73" t="s">
        <v>1601</v>
      </c>
      <c r="B195" s="2" t="s">
        <v>377</v>
      </c>
      <c r="C195" s="2" t="s">
        <v>1466</v>
      </c>
      <c r="D195" s="2" t="s">
        <v>406</v>
      </c>
      <c r="E195" s="2" t="s">
        <v>417</v>
      </c>
      <c r="F195" s="2" t="s">
        <v>418</v>
      </c>
      <c r="G195" s="2" t="s">
        <v>147</v>
      </c>
      <c r="H195" s="2">
        <v>1483</v>
      </c>
    </row>
    <row r="196" spans="1:8" ht="12.75">
      <c r="A196" s="73" t="s">
        <v>535</v>
      </c>
      <c r="B196" s="2" t="s">
        <v>377</v>
      </c>
      <c r="C196" s="2" t="s">
        <v>1467</v>
      </c>
      <c r="D196" s="2" t="s">
        <v>420</v>
      </c>
      <c r="E196" s="2" t="s">
        <v>421</v>
      </c>
      <c r="F196" s="2" t="s">
        <v>422</v>
      </c>
      <c r="G196" s="2" t="s">
        <v>147</v>
      </c>
      <c r="H196" s="2">
        <v>890</v>
      </c>
    </row>
    <row r="197" spans="1:8" ht="12.75">
      <c r="A197" s="73" t="s">
        <v>538</v>
      </c>
      <c r="B197" s="2" t="s">
        <v>377</v>
      </c>
      <c r="C197" s="2" t="s">
        <v>1468</v>
      </c>
      <c r="D197" s="2" t="s">
        <v>424</v>
      </c>
      <c r="E197" s="2" t="s">
        <v>425</v>
      </c>
      <c r="F197" s="2" t="s">
        <v>426</v>
      </c>
      <c r="G197" s="2" t="s">
        <v>147</v>
      </c>
      <c r="H197" s="2">
        <v>996</v>
      </c>
    </row>
    <row r="198" spans="1:8" ht="12.75">
      <c r="A198" s="73" t="s">
        <v>540</v>
      </c>
      <c r="B198" s="2" t="s">
        <v>377</v>
      </c>
      <c r="C198" s="2" t="s">
        <v>1469</v>
      </c>
      <c r="D198" s="2" t="s">
        <v>428</v>
      </c>
      <c r="E198" s="2" t="s">
        <v>429</v>
      </c>
      <c r="F198" s="2" t="s">
        <v>45</v>
      </c>
      <c r="G198" s="2" t="s">
        <v>147</v>
      </c>
      <c r="H198" s="2">
        <v>1138</v>
      </c>
    </row>
    <row r="199" spans="1:8" ht="12.75">
      <c r="A199" s="73" t="s">
        <v>543</v>
      </c>
      <c r="B199" s="2" t="s">
        <v>377</v>
      </c>
      <c r="C199" s="2" t="s">
        <v>1470</v>
      </c>
      <c r="D199" s="2" t="s">
        <v>20</v>
      </c>
      <c r="E199" s="2" t="s">
        <v>431</v>
      </c>
      <c r="F199" s="2" t="s">
        <v>432</v>
      </c>
      <c r="G199" s="2" t="s">
        <v>147</v>
      </c>
      <c r="H199" s="2">
        <v>37</v>
      </c>
    </row>
    <row r="200" spans="1:8" ht="12.75">
      <c r="A200" s="73" t="s">
        <v>547</v>
      </c>
      <c r="B200" s="2" t="s">
        <v>377</v>
      </c>
      <c r="C200" s="2" t="s">
        <v>1471</v>
      </c>
      <c r="D200" s="2" t="s">
        <v>1069</v>
      </c>
      <c r="E200" s="2" t="s">
        <v>1142</v>
      </c>
      <c r="F200" s="2" t="s">
        <v>1391</v>
      </c>
      <c r="G200" s="2" t="s">
        <v>147</v>
      </c>
      <c r="H200" s="2">
        <v>790</v>
      </c>
    </row>
    <row r="201" spans="1:8" ht="12.75">
      <c r="A201" s="73" t="s">
        <v>549</v>
      </c>
      <c r="B201" s="2" t="s">
        <v>377</v>
      </c>
      <c r="C201" s="2" t="s">
        <v>1472</v>
      </c>
      <c r="D201" s="2" t="s">
        <v>1069</v>
      </c>
      <c r="E201" s="2" t="s">
        <v>1143</v>
      </c>
      <c r="F201" s="2" t="s">
        <v>1376</v>
      </c>
      <c r="G201" s="2" t="s">
        <v>147</v>
      </c>
      <c r="H201" s="2">
        <v>530</v>
      </c>
    </row>
    <row r="202" spans="1:8" ht="12.75">
      <c r="A202" s="73" t="s">
        <v>550</v>
      </c>
      <c r="B202" s="2" t="s">
        <v>377</v>
      </c>
      <c r="C202" s="2" t="s">
        <v>1473</v>
      </c>
      <c r="D202" s="2" t="s">
        <v>1069</v>
      </c>
      <c r="E202" s="2" t="s">
        <v>1143</v>
      </c>
      <c r="F202" s="2" t="s">
        <v>1376</v>
      </c>
      <c r="G202" s="2" t="s">
        <v>147</v>
      </c>
      <c r="H202" s="2">
        <v>530</v>
      </c>
    </row>
    <row r="203" spans="1:8" ht="12.75">
      <c r="A203" s="73" t="s">
        <v>551</v>
      </c>
      <c r="B203" s="2" t="s">
        <v>377</v>
      </c>
      <c r="C203" s="2" t="s">
        <v>1474</v>
      </c>
      <c r="D203" s="2" t="s">
        <v>1069</v>
      </c>
      <c r="E203" s="2" t="s">
        <v>1144</v>
      </c>
      <c r="F203" s="2" t="s">
        <v>1392</v>
      </c>
      <c r="G203" s="2" t="s">
        <v>147</v>
      </c>
      <c r="H203" s="2">
        <v>780</v>
      </c>
    </row>
    <row r="204" spans="1:8" ht="12.75">
      <c r="A204" s="73" t="s">
        <v>1602</v>
      </c>
      <c r="B204" s="2" t="s">
        <v>377</v>
      </c>
      <c r="C204" s="2" t="s">
        <v>1475</v>
      </c>
      <c r="D204" s="2" t="s">
        <v>1069</v>
      </c>
      <c r="E204" s="2" t="s">
        <v>1144</v>
      </c>
      <c r="F204" s="2" t="s">
        <v>1381</v>
      </c>
      <c r="G204" s="2" t="s">
        <v>147</v>
      </c>
      <c r="H204" s="2">
        <v>410</v>
      </c>
    </row>
    <row r="206" spans="1:8" ht="12.75">
      <c r="A206" s="82" t="s">
        <v>555</v>
      </c>
      <c r="B206" s="2" t="s">
        <v>434</v>
      </c>
      <c r="C206" s="2" t="s">
        <v>1202</v>
      </c>
      <c r="D206" s="2" t="s">
        <v>435</v>
      </c>
      <c r="E206" s="2" t="s">
        <v>436</v>
      </c>
      <c r="F206" s="2" t="s">
        <v>437</v>
      </c>
      <c r="G206" s="2" t="s">
        <v>147</v>
      </c>
      <c r="H206" s="2">
        <v>21315</v>
      </c>
    </row>
    <row r="207" spans="1:8" ht="12.75">
      <c r="A207" s="82" t="s">
        <v>556</v>
      </c>
      <c r="B207" s="2" t="s">
        <v>434</v>
      </c>
      <c r="C207" s="2" t="s">
        <v>1203</v>
      </c>
      <c r="D207" s="2" t="s">
        <v>20</v>
      </c>
      <c r="E207" s="2" t="s">
        <v>439</v>
      </c>
      <c r="F207" s="2" t="s">
        <v>432</v>
      </c>
      <c r="G207" s="2" t="s">
        <v>147</v>
      </c>
      <c r="H207" s="2">
        <v>37</v>
      </c>
    </row>
    <row r="208" spans="1:8" ht="12.75">
      <c r="A208" s="82" t="s">
        <v>559</v>
      </c>
      <c r="B208" s="2" t="s">
        <v>434</v>
      </c>
      <c r="C208" s="2" t="s">
        <v>1204</v>
      </c>
      <c r="D208" s="2" t="s">
        <v>20</v>
      </c>
      <c r="E208" s="2" t="s">
        <v>441</v>
      </c>
      <c r="F208" s="2" t="s">
        <v>432</v>
      </c>
      <c r="G208" s="4" t="s">
        <v>147</v>
      </c>
      <c r="H208" s="2">
        <v>37</v>
      </c>
    </row>
    <row r="209" spans="1:8" ht="12.75">
      <c r="A209" s="82" t="s">
        <v>561</v>
      </c>
      <c r="B209" s="2" t="s">
        <v>434</v>
      </c>
      <c r="C209" s="2" t="s">
        <v>1480</v>
      </c>
      <c r="D209" s="2" t="s">
        <v>443</v>
      </c>
      <c r="E209" s="2" t="s">
        <v>445</v>
      </c>
      <c r="F209" s="2" t="s">
        <v>1634</v>
      </c>
      <c r="G209" s="2" t="s">
        <v>147</v>
      </c>
      <c r="H209" s="2">
        <v>526</v>
      </c>
    </row>
    <row r="210" spans="1:8" ht="12.75">
      <c r="A210" s="82" t="s">
        <v>563</v>
      </c>
      <c r="B210" s="2" t="s">
        <v>434</v>
      </c>
      <c r="C210" s="2" t="s">
        <v>1479</v>
      </c>
      <c r="D210" s="2" t="s">
        <v>443</v>
      </c>
      <c r="E210" s="2" t="s">
        <v>447</v>
      </c>
      <c r="F210" s="2" t="s">
        <v>1637</v>
      </c>
      <c r="G210" s="2" t="s">
        <v>147</v>
      </c>
      <c r="H210" s="2">
        <v>526</v>
      </c>
    </row>
    <row r="211" spans="1:8" ht="12.75">
      <c r="A211" s="82" t="s">
        <v>1603</v>
      </c>
      <c r="B211" s="2" t="s">
        <v>434</v>
      </c>
      <c r="C211" s="2" t="s">
        <v>1481</v>
      </c>
      <c r="D211" s="2" t="s">
        <v>20</v>
      </c>
      <c r="E211" s="2" t="s">
        <v>448</v>
      </c>
      <c r="F211" s="2" t="s">
        <v>432</v>
      </c>
      <c r="G211" s="4" t="s">
        <v>147</v>
      </c>
      <c r="H211" s="2">
        <v>37</v>
      </c>
    </row>
    <row r="212" spans="1:8" ht="12.75">
      <c r="A212" s="82" t="s">
        <v>1604</v>
      </c>
      <c r="B212" s="2" t="s">
        <v>434</v>
      </c>
      <c r="C212" s="2" t="s">
        <v>1482</v>
      </c>
      <c r="D212" s="2" t="s">
        <v>450</v>
      </c>
      <c r="E212" s="2" t="s">
        <v>451</v>
      </c>
      <c r="F212" s="2" t="s">
        <v>452</v>
      </c>
      <c r="G212" s="2" t="s">
        <v>147</v>
      </c>
      <c r="H212" s="2">
        <v>431</v>
      </c>
    </row>
    <row r="213" spans="1:8" ht="12.75">
      <c r="A213" s="82" t="s">
        <v>568</v>
      </c>
      <c r="B213" s="2" t="s">
        <v>434</v>
      </c>
      <c r="C213" s="2" t="s">
        <v>1483</v>
      </c>
      <c r="D213" s="2" t="s">
        <v>454</v>
      </c>
      <c r="E213" s="2" t="s">
        <v>451</v>
      </c>
      <c r="F213" s="2" t="s">
        <v>455</v>
      </c>
      <c r="G213" s="2" t="s">
        <v>147</v>
      </c>
      <c r="H213" s="2">
        <v>975</v>
      </c>
    </row>
    <row r="214" spans="1:8" ht="12.75">
      <c r="A214" s="82" t="s">
        <v>1605</v>
      </c>
      <c r="B214" s="2" t="s">
        <v>434</v>
      </c>
      <c r="C214" s="2" t="s">
        <v>1484</v>
      </c>
      <c r="D214" s="2" t="s">
        <v>1069</v>
      </c>
      <c r="E214" s="2" t="s">
        <v>1145</v>
      </c>
      <c r="F214" s="2" t="s">
        <v>1388</v>
      </c>
      <c r="G214" s="2" t="s">
        <v>147</v>
      </c>
      <c r="H214" s="2">
        <v>715</v>
      </c>
    </row>
    <row r="215" spans="1:8" ht="12.75">
      <c r="A215" s="82" t="s">
        <v>573</v>
      </c>
      <c r="B215" s="2" t="s">
        <v>434</v>
      </c>
      <c r="C215" s="2" t="s">
        <v>1485</v>
      </c>
      <c r="D215" s="2" t="s">
        <v>1069</v>
      </c>
      <c r="E215" s="2" t="s">
        <v>1145</v>
      </c>
      <c r="F215" s="2" t="s">
        <v>1394</v>
      </c>
      <c r="G215" s="2" t="s">
        <v>147</v>
      </c>
      <c r="H215" s="2">
        <v>1330</v>
      </c>
    </row>
    <row r="216" spans="1:8" ht="12.75">
      <c r="A216" s="82" t="s">
        <v>577</v>
      </c>
      <c r="B216" s="2" t="s">
        <v>434</v>
      </c>
      <c r="C216" s="2" t="s">
        <v>1486</v>
      </c>
      <c r="D216" s="2" t="s">
        <v>1069</v>
      </c>
      <c r="E216" s="2" t="s">
        <v>1145</v>
      </c>
      <c r="F216" s="2" t="s">
        <v>1396</v>
      </c>
      <c r="G216" s="2" t="s">
        <v>147</v>
      </c>
      <c r="H216" s="2">
        <v>1160</v>
      </c>
    </row>
    <row r="217" spans="1:8" ht="12.75">
      <c r="A217" s="82" t="s">
        <v>583</v>
      </c>
      <c r="B217" s="2" t="s">
        <v>434</v>
      </c>
      <c r="C217" s="2" t="s">
        <v>1487</v>
      </c>
      <c r="D217" s="2" t="s">
        <v>1069</v>
      </c>
      <c r="E217" s="2" t="s">
        <v>1145</v>
      </c>
      <c r="F217" s="2" t="s">
        <v>1387</v>
      </c>
      <c r="G217" s="2" t="s">
        <v>147</v>
      </c>
      <c r="H217" s="2">
        <v>770</v>
      </c>
    </row>
    <row r="218" spans="1:8" ht="12.75">
      <c r="A218" s="82" t="s">
        <v>587</v>
      </c>
      <c r="B218" s="2" t="s">
        <v>434</v>
      </c>
      <c r="C218" s="2" t="s">
        <v>1488</v>
      </c>
      <c r="D218" s="2" t="s">
        <v>1069</v>
      </c>
      <c r="E218" s="2" t="s">
        <v>1145</v>
      </c>
      <c r="F218" s="2" t="s">
        <v>1091</v>
      </c>
      <c r="G218" s="2" t="s">
        <v>147</v>
      </c>
      <c r="H218" s="2">
        <v>350</v>
      </c>
    </row>
    <row r="219" spans="1:8" ht="12.75">
      <c r="A219" s="82" t="s">
        <v>589</v>
      </c>
      <c r="B219" s="2" t="s">
        <v>434</v>
      </c>
      <c r="C219" s="2" t="s">
        <v>1489</v>
      </c>
      <c r="D219" s="2" t="s">
        <v>1069</v>
      </c>
      <c r="E219" s="2" t="s">
        <v>1145</v>
      </c>
      <c r="F219" s="2" t="s">
        <v>1395</v>
      </c>
      <c r="G219" s="2" t="s">
        <v>147</v>
      </c>
      <c r="H219" s="2">
        <v>590</v>
      </c>
    </row>
    <row r="221" spans="1:8" ht="12.75">
      <c r="A221" s="83" t="s">
        <v>593</v>
      </c>
      <c r="B221" s="2" t="s">
        <v>467</v>
      </c>
      <c r="C221" s="2" t="s">
        <v>1205</v>
      </c>
      <c r="D221" s="2" t="s">
        <v>468</v>
      </c>
      <c r="E221" s="2" t="s">
        <v>469</v>
      </c>
      <c r="F221" s="2" t="s">
        <v>470</v>
      </c>
      <c r="G221" s="2" t="s">
        <v>471</v>
      </c>
      <c r="H221" s="2">
        <v>37072</v>
      </c>
    </row>
    <row r="222" spans="1:8" ht="12.75">
      <c r="A222" s="83" t="s">
        <v>595</v>
      </c>
      <c r="B222" s="2" t="s">
        <v>467</v>
      </c>
      <c r="C222" s="2" t="s">
        <v>1206</v>
      </c>
      <c r="D222" s="2" t="s">
        <v>20</v>
      </c>
      <c r="E222" s="2" t="s">
        <v>474</v>
      </c>
      <c r="F222" s="2" t="s">
        <v>475</v>
      </c>
      <c r="G222" s="2" t="s">
        <v>147</v>
      </c>
      <c r="H222" s="2">
        <v>500</v>
      </c>
    </row>
    <row r="223" spans="1:8" ht="12.75">
      <c r="A223" s="83" t="s">
        <v>597</v>
      </c>
      <c r="B223" s="2" t="s">
        <v>467</v>
      </c>
      <c r="C223" s="2" t="s">
        <v>1207</v>
      </c>
      <c r="D223" s="2" t="s">
        <v>20</v>
      </c>
      <c r="E223" s="2" t="s">
        <v>477</v>
      </c>
      <c r="F223" s="2" t="s">
        <v>475</v>
      </c>
      <c r="G223" s="2" t="s">
        <v>35</v>
      </c>
      <c r="H223" s="2">
        <v>500</v>
      </c>
    </row>
    <row r="224" spans="1:8" ht="12.75">
      <c r="A224" s="83" t="s">
        <v>599</v>
      </c>
      <c r="B224" s="2" t="s">
        <v>467</v>
      </c>
      <c r="C224" s="2" t="s">
        <v>1208</v>
      </c>
      <c r="D224" s="2" t="s">
        <v>28</v>
      </c>
      <c r="E224" s="2" t="s">
        <v>478</v>
      </c>
      <c r="F224" s="2" t="s">
        <v>479</v>
      </c>
      <c r="G224" s="2" t="s">
        <v>35</v>
      </c>
      <c r="H224" s="2">
        <v>500</v>
      </c>
    </row>
    <row r="226" spans="1:8" ht="12.75">
      <c r="A226" s="84" t="s">
        <v>601</v>
      </c>
      <c r="B226" s="2" t="s">
        <v>481</v>
      </c>
      <c r="C226" s="2" t="s">
        <v>1425</v>
      </c>
      <c r="D226" s="2" t="s">
        <v>482</v>
      </c>
      <c r="E226" s="2" t="s">
        <v>483</v>
      </c>
      <c r="F226" s="2" t="s">
        <v>484</v>
      </c>
      <c r="G226" s="2" t="s">
        <v>147</v>
      </c>
      <c r="H226" s="2">
        <v>4700</v>
      </c>
    </row>
    <row r="227" spans="1:8" ht="12.75">
      <c r="A227" s="84" t="s">
        <v>603</v>
      </c>
      <c r="B227" s="2" t="s">
        <v>147</v>
      </c>
      <c r="C227" s="2" t="s">
        <v>1426</v>
      </c>
      <c r="D227" s="2" t="s">
        <v>1349</v>
      </c>
      <c r="E227" s="2" t="s">
        <v>147</v>
      </c>
      <c r="G227" s="2" t="s">
        <v>147</v>
      </c>
      <c r="H227" s="2">
        <v>1500</v>
      </c>
    </row>
    <row r="228" ht="12.75">
      <c r="F228" s="2" t="s">
        <v>1660</v>
      </c>
    </row>
    <row r="231" spans="1:8" ht="12.75">
      <c r="A231" s="85" t="s">
        <v>607</v>
      </c>
      <c r="B231" s="2" t="s">
        <v>486</v>
      </c>
      <c r="C231" s="2" t="s">
        <v>1209</v>
      </c>
      <c r="D231" s="2" t="s">
        <v>487</v>
      </c>
      <c r="E231" s="2" t="s">
        <v>488</v>
      </c>
      <c r="F231" s="2" t="s">
        <v>489</v>
      </c>
      <c r="G231" s="2" t="s">
        <v>490</v>
      </c>
      <c r="H231" s="2">
        <v>30184</v>
      </c>
    </row>
    <row r="232" spans="1:8" ht="12.75">
      <c r="A232" s="85" t="s">
        <v>1737</v>
      </c>
      <c r="B232" s="2" t="s">
        <v>486</v>
      </c>
      <c r="C232" s="2" t="s">
        <v>1210</v>
      </c>
      <c r="D232" s="2" t="s">
        <v>28</v>
      </c>
      <c r="E232" s="2" t="s">
        <v>494</v>
      </c>
      <c r="F232" s="2" t="s">
        <v>495</v>
      </c>
      <c r="G232" s="2" t="s">
        <v>496</v>
      </c>
      <c r="H232" s="2">
        <v>500</v>
      </c>
    </row>
    <row r="233" spans="1:8" ht="12.75">
      <c r="A233" s="85" t="s">
        <v>612</v>
      </c>
      <c r="B233" s="2" t="s">
        <v>486</v>
      </c>
      <c r="C233" s="2" t="s">
        <v>1211</v>
      </c>
      <c r="D233" s="2" t="s">
        <v>20</v>
      </c>
      <c r="E233" s="2" t="s">
        <v>500</v>
      </c>
      <c r="F233" s="2" t="s">
        <v>501</v>
      </c>
      <c r="G233" s="2" t="s">
        <v>498</v>
      </c>
      <c r="H233" s="2">
        <v>500</v>
      </c>
    </row>
    <row r="234" spans="1:8" ht="12.75">
      <c r="A234" s="85" t="s">
        <v>1606</v>
      </c>
      <c r="B234" s="2" t="s">
        <v>486</v>
      </c>
      <c r="C234" s="2" t="s">
        <v>1212</v>
      </c>
      <c r="D234" s="2" t="s">
        <v>504</v>
      </c>
      <c r="E234" s="2" t="s">
        <v>901</v>
      </c>
      <c r="F234" s="2" t="s">
        <v>320</v>
      </c>
      <c r="G234" s="2" t="s">
        <v>498</v>
      </c>
      <c r="H234" s="2">
        <v>874</v>
      </c>
    </row>
    <row r="235" spans="1:8" ht="12.75">
      <c r="A235" s="85" t="s">
        <v>1607</v>
      </c>
      <c r="B235" s="2" t="s">
        <v>486</v>
      </c>
      <c r="C235" s="2" t="s">
        <v>1213</v>
      </c>
      <c r="D235" s="2" t="s">
        <v>20</v>
      </c>
      <c r="E235" s="2" t="s">
        <v>902</v>
      </c>
      <c r="F235" s="2" t="s">
        <v>383</v>
      </c>
      <c r="G235" s="2" t="s">
        <v>498</v>
      </c>
      <c r="H235" s="2">
        <v>1054</v>
      </c>
    </row>
    <row r="237" spans="1:8" ht="12.75">
      <c r="A237" s="74" t="s">
        <v>620</v>
      </c>
      <c r="B237" s="2" t="s">
        <v>505</v>
      </c>
      <c r="C237" s="2" t="s">
        <v>1214</v>
      </c>
      <c r="D237" s="2" t="s">
        <v>506</v>
      </c>
      <c r="E237" s="2" t="s">
        <v>508</v>
      </c>
      <c r="F237" s="2" t="s">
        <v>507</v>
      </c>
      <c r="G237" s="2" t="s">
        <v>147</v>
      </c>
      <c r="H237" s="2">
        <v>12089</v>
      </c>
    </row>
    <row r="238" spans="1:8" ht="12.75">
      <c r="A238" s="74" t="s">
        <v>623</v>
      </c>
      <c r="B238" s="2" t="s">
        <v>505</v>
      </c>
      <c r="C238" s="2" t="s">
        <v>1215</v>
      </c>
      <c r="D238" s="2" t="s">
        <v>20</v>
      </c>
      <c r="E238" s="2" t="s">
        <v>510</v>
      </c>
      <c r="F238" s="2" t="s">
        <v>511</v>
      </c>
      <c r="G238" s="2" t="s">
        <v>147</v>
      </c>
      <c r="H238" s="2">
        <v>500</v>
      </c>
    </row>
    <row r="239" spans="1:8" ht="12.75">
      <c r="A239" s="74" t="s">
        <v>626</v>
      </c>
      <c r="B239" s="2" t="s">
        <v>505</v>
      </c>
      <c r="C239" s="2" t="s">
        <v>1216</v>
      </c>
      <c r="D239" s="2" t="s">
        <v>20</v>
      </c>
      <c r="E239" s="2" t="s">
        <v>513</v>
      </c>
      <c r="F239" s="2" t="s">
        <v>383</v>
      </c>
      <c r="G239" s="2" t="s">
        <v>147</v>
      </c>
      <c r="H239" s="2">
        <v>1054</v>
      </c>
    </row>
    <row r="240" spans="1:8" ht="12.75">
      <c r="A240" s="74" t="s">
        <v>628</v>
      </c>
      <c r="B240" s="2" t="s">
        <v>505</v>
      </c>
      <c r="C240" s="2" t="s">
        <v>1217</v>
      </c>
      <c r="D240" s="2" t="s">
        <v>20</v>
      </c>
      <c r="E240" s="2" t="s">
        <v>515</v>
      </c>
      <c r="F240" s="2" t="s">
        <v>383</v>
      </c>
      <c r="G240" s="2" t="s">
        <v>147</v>
      </c>
      <c r="H240" s="2">
        <v>1054</v>
      </c>
    </row>
    <row r="241" spans="1:8" ht="12.75">
      <c r="A241" s="74" t="s">
        <v>630</v>
      </c>
      <c r="B241" s="2" t="s">
        <v>505</v>
      </c>
      <c r="C241" s="2" t="s">
        <v>1218</v>
      </c>
      <c r="D241" s="2" t="s">
        <v>20</v>
      </c>
      <c r="E241" s="2" t="s">
        <v>517</v>
      </c>
      <c r="F241" s="2" t="s">
        <v>432</v>
      </c>
      <c r="G241" s="2" t="s">
        <v>147</v>
      </c>
      <c r="H241" s="2">
        <v>37</v>
      </c>
    </row>
    <row r="242" spans="1:8" ht="12.75">
      <c r="A242" s="74" t="s">
        <v>634</v>
      </c>
      <c r="B242" s="2" t="s">
        <v>505</v>
      </c>
      <c r="C242" s="2" t="s">
        <v>1219</v>
      </c>
      <c r="D242" s="2" t="s">
        <v>20</v>
      </c>
      <c r="E242" s="2" t="s">
        <v>519</v>
      </c>
      <c r="F242" s="2" t="s">
        <v>432</v>
      </c>
      <c r="G242" s="2" t="s">
        <v>147</v>
      </c>
      <c r="H242" s="2">
        <v>37</v>
      </c>
    </row>
    <row r="244" spans="1:8" ht="12.75">
      <c r="A244" s="78" t="s">
        <v>638</v>
      </c>
      <c r="B244" s="2" t="s">
        <v>521</v>
      </c>
      <c r="C244" s="2" t="s">
        <v>1220</v>
      </c>
      <c r="D244" s="2" t="s">
        <v>522</v>
      </c>
      <c r="E244" s="2" t="s">
        <v>523</v>
      </c>
      <c r="F244" s="2" t="s">
        <v>524</v>
      </c>
      <c r="G244" s="2" t="s">
        <v>147</v>
      </c>
      <c r="H244" s="2">
        <v>25644</v>
      </c>
    </row>
    <row r="245" spans="1:8" ht="12.75">
      <c r="A245" s="78" t="s">
        <v>640</v>
      </c>
      <c r="B245" s="2" t="s">
        <v>521</v>
      </c>
      <c r="C245" s="2" t="s">
        <v>1221</v>
      </c>
      <c r="D245" s="2" t="s">
        <v>24</v>
      </c>
      <c r="E245" s="2" t="s">
        <v>526</v>
      </c>
      <c r="F245" s="2" t="s">
        <v>527</v>
      </c>
      <c r="G245" s="2" t="s">
        <v>147</v>
      </c>
      <c r="H245" s="2">
        <v>526</v>
      </c>
    </row>
    <row r="246" spans="1:8" ht="12.75">
      <c r="A246" s="78" t="s">
        <v>643</v>
      </c>
      <c r="B246" s="2" t="s">
        <v>521</v>
      </c>
      <c r="C246" s="2" t="s">
        <v>1490</v>
      </c>
      <c r="D246" s="2" t="s">
        <v>15</v>
      </c>
      <c r="E246" s="2" t="s">
        <v>529</v>
      </c>
      <c r="F246" s="2" t="s">
        <v>530</v>
      </c>
      <c r="G246" s="2" t="s">
        <v>147</v>
      </c>
      <c r="H246" s="2">
        <v>500</v>
      </c>
    </row>
    <row r="247" spans="1:8" ht="12.75">
      <c r="A247" s="78" t="s">
        <v>645</v>
      </c>
      <c r="B247" s="2" t="s">
        <v>521</v>
      </c>
      <c r="C247" s="2" t="s">
        <v>1491</v>
      </c>
      <c r="D247" s="2" t="s">
        <v>24</v>
      </c>
      <c r="E247" s="2" t="s">
        <v>532</v>
      </c>
      <c r="F247" s="2" t="s">
        <v>80</v>
      </c>
      <c r="G247" s="2" t="s">
        <v>147</v>
      </c>
      <c r="H247" s="2">
        <v>526</v>
      </c>
    </row>
    <row r="248" spans="1:8" ht="12.75">
      <c r="A248" s="78" t="s">
        <v>649</v>
      </c>
      <c r="B248" s="2" t="s">
        <v>521</v>
      </c>
      <c r="C248" s="2" t="s">
        <v>1492</v>
      </c>
      <c r="D248" s="2" t="s">
        <v>15</v>
      </c>
      <c r="E248" s="2" t="s">
        <v>536</v>
      </c>
      <c r="F248" s="2" t="s">
        <v>537</v>
      </c>
      <c r="G248" s="2" t="s">
        <v>147</v>
      </c>
      <c r="H248" s="2">
        <v>500</v>
      </c>
    </row>
    <row r="249" spans="1:8" ht="12.75">
      <c r="A249" s="78" t="s">
        <v>651</v>
      </c>
      <c r="B249" s="2" t="s">
        <v>521</v>
      </c>
      <c r="C249" s="2" t="s">
        <v>1493</v>
      </c>
      <c r="D249" s="2" t="s">
        <v>24</v>
      </c>
      <c r="E249" s="2" t="s">
        <v>539</v>
      </c>
      <c r="F249" s="2" t="s">
        <v>527</v>
      </c>
      <c r="G249" s="2" t="s">
        <v>147</v>
      </c>
      <c r="H249" s="2">
        <v>526</v>
      </c>
    </row>
    <row r="250" spans="1:8" ht="12.75">
      <c r="A250" s="78" t="s">
        <v>655</v>
      </c>
      <c r="B250" s="2" t="s">
        <v>521</v>
      </c>
      <c r="C250" s="2" t="s">
        <v>1494</v>
      </c>
      <c r="D250" s="2" t="s">
        <v>7</v>
      </c>
      <c r="E250" s="2" t="s">
        <v>541</v>
      </c>
      <c r="F250" s="2" t="s">
        <v>542</v>
      </c>
      <c r="G250" s="2" t="s">
        <v>147</v>
      </c>
      <c r="H250" s="2">
        <v>1000</v>
      </c>
    </row>
    <row r="251" spans="1:8" ht="12.75">
      <c r="A251" s="78" t="s">
        <v>657</v>
      </c>
      <c r="B251" s="2" t="s">
        <v>521</v>
      </c>
      <c r="C251" s="2" t="s">
        <v>1495</v>
      </c>
      <c r="D251" s="2" t="s">
        <v>569</v>
      </c>
      <c r="E251" s="2" t="s">
        <v>570</v>
      </c>
      <c r="F251" s="2" t="s">
        <v>571</v>
      </c>
      <c r="G251" s="2" t="s">
        <v>147</v>
      </c>
      <c r="H251" s="2">
        <v>778</v>
      </c>
    </row>
    <row r="252" spans="1:8" ht="12.75">
      <c r="A252" s="78" t="s">
        <v>662</v>
      </c>
      <c r="B252" s="2" t="s">
        <v>521</v>
      </c>
      <c r="C252" s="2" t="s">
        <v>1496</v>
      </c>
      <c r="D252" s="2" t="s">
        <v>15</v>
      </c>
      <c r="E252" s="2" t="s">
        <v>578</v>
      </c>
      <c r="F252" s="2" t="s">
        <v>572</v>
      </c>
      <c r="G252" s="2" t="s">
        <v>147</v>
      </c>
      <c r="H252" s="2">
        <v>1197</v>
      </c>
    </row>
    <row r="253" spans="1:8" ht="12.75">
      <c r="A253" s="78" t="s">
        <v>664</v>
      </c>
      <c r="B253" s="2" t="s">
        <v>521</v>
      </c>
      <c r="C253" s="2" t="s">
        <v>1222</v>
      </c>
      <c r="D253" s="2" t="s">
        <v>544</v>
      </c>
      <c r="E253" s="2" t="s">
        <v>545</v>
      </c>
      <c r="F253" s="2" t="s">
        <v>546</v>
      </c>
      <c r="G253" s="2" t="s">
        <v>147</v>
      </c>
      <c r="H253" s="2">
        <v>3351</v>
      </c>
    </row>
    <row r="254" spans="1:8" ht="12.75">
      <c r="A254" s="78" t="s">
        <v>1608</v>
      </c>
      <c r="B254" s="2" t="s">
        <v>521</v>
      </c>
      <c r="C254" s="2" t="s">
        <v>1223</v>
      </c>
      <c r="D254" s="2" t="s">
        <v>443</v>
      </c>
      <c r="E254" s="2" t="s">
        <v>548</v>
      </c>
      <c r="F254" s="2" t="s">
        <v>527</v>
      </c>
      <c r="G254" s="2" t="s">
        <v>147</v>
      </c>
      <c r="H254" s="2">
        <v>526</v>
      </c>
    </row>
    <row r="255" spans="1:8" ht="12.75">
      <c r="A255" s="78" t="s">
        <v>1609</v>
      </c>
      <c r="B255" s="2" t="s">
        <v>521</v>
      </c>
      <c r="C255" s="2" t="s">
        <v>1224</v>
      </c>
      <c r="D255" s="2" t="s">
        <v>15</v>
      </c>
      <c r="E255" s="2" t="s">
        <v>529</v>
      </c>
      <c r="F255" s="2" t="s">
        <v>530</v>
      </c>
      <c r="G255" s="2" t="s">
        <v>147</v>
      </c>
      <c r="H255" s="2">
        <v>500</v>
      </c>
    </row>
    <row r="256" spans="1:8" ht="12.75">
      <c r="A256" s="78" t="s">
        <v>671</v>
      </c>
      <c r="B256" s="2" t="s">
        <v>521</v>
      </c>
      <c r="C256" s="2" t="s">
        <v>1225</v>
      </c>
      <c r="D256" s="2" t="s">
        <v>552</v>
      </c>
      <c r="E256" s="2" t="s">
        <v>553</v>
      </c>
      <c r="F256" s="2" t="s">
        <v>554</v>
      </c>
      <c r="G256" s="2" t="s">
        <v>147</v>
      </c>
      <c r="H256" s="2">
        <v>2337</v>
      </c>
    </row>
    <row r="257" spans="1:8" ht="12.75">
      <c r="A257" s="78" t="s">
        <v>674</v>
      </c>
      <c r="B257" s="2" t="s">
        <v>521</v>
      </c>
      <c r="C257" s="2" t="s">
        <v>1226</v>
      </c>
      <c r="D257" s="2" t="s">
        <v>15</v>
      </c>
      <c r="E257" s="2" t="s">
        <v>529</v>
      </c>
      <c r="F257" s="2" t="s">
        <v>530</v>
      </c>
      <c r="G257" s="2" t="s">
        <v>147</v>
      </c>
      <c r="H257" s="2">
        <v>500</v>
      </c>
    </row>
    <row r="258" spans="1:8" ht="12.75">
      <c r="A258" s="78" t="s">
        <v>1738</v>
      </c>
      <c r="B258" s="2" t="s">
        <v>521</v>
      </c>
      <c r="C258" s="2" t="s">
        <v>1227</v>
      </c>
      <c r="D258" s="2" t="s">
        <v>15</v>
      </c>
      <c r="E258" s="2" t="s">
        <v>557</v>
      </c>
      <c r="F258" s="2" t="s">
        <v>558</v>
      </c>
      <c r="G258" s="2" t="s">
        <v>147</v>
      </c>
      <c r="H258" s="2">
        <v>1047</v>
      </c>
    </row>
    <row r="259" spans="1:8" ht="12.75">
      <c r="A259" s="78" t="s">
        <v>682</v>
      </c>
      <c r="B259" s="2" t="s">
        <v>521</v>
      </c>
      <c r="C259" s="2" t="s">
        <v>1228</v>
      </c>
      <c r="D259" s="2" t="s">
        <v>15</v>
      </c>
      <c r="E259" s="2" t="s">
        <v>560</v>
      </c>
      <c r="F259" s="2" t="s">
        <v>558</v>
      </c>
      <c r="G259" s="2" t="s">
        <v>147</v>
      </c>
      <c r="H259" s="2">
        <v>1047</v>
      </c>
    </row>
    <row r="260" spans="1:8" ht="12.75">
      <c r="A260" s="78" t="s">
        <v>685</v>
      </c>
      <c r="B260" s="2" t="s">
        <v>521</v>
      </c>
      <c r="C260" s="2" t="s">
        <v>1229</v>
      </c>
      <c r="D260" s="2" t="s">
        <v>15</v>
      </c>
      <c r="E260" s="2" t="s">
        <v>562</v>
      </c>
      <c r="F260" s="2" t="s">
        <v>558</v>
      </c>
      <c r="G260" s="2" t="s">
        <v>147</v>
      </c>
      <c r="H260" s="2">
        <v>1047</v>
      </c>
    </row>
    <row r="261" spans="1:8" ht="12.75">
      <c r="A261" s="78" t="s">
        <v>1739</v>
      </c>
      <c r="B261" s="2" t="s">
        <v>521</v>
      </c>
      <c r="C261" s="2" t="s">
        <v>1230</v>
      </c>
      <c r="D261" s="2" t="s">
        <v>564</v>
      </c>
      <c r="E261" s="2" t="s">
        <v>580</v>
      </c>
      <c r="F261" s="2" t="s">
        <v>565</v>
      </c>
      <c r="G261" s="2" t="s">
        <v>147</v>
      </c>
      <c r="H261" s="2">
        <v>2987</v>
      </c>
    </row>
    <row r="262" spans="1:8" ht="12.75">
      <c r="A262" s="78" t="s">
        <v>688</v>
      </c>
      <c r="B262" s="2" t="s">
        <v>521</v>
      </c>
      <c r="C262" s="2" t="s">
        <v>1231</v>
      </c>
      <c r="D262" s="2" t="s">
        <v>566</v>
      </c>
      <c r="E262" s="2" t="s">
        <v>581</v>
      </c>
      <c r="F262" s="2" t="s">
        <v>546</v>
      </c>
      <c r="G262" s="2" t="s">
        <v>147</v>
      </c>
      <c r="H262" s="2">
        <v>3251</v>
      </c>
    </row>
    <row r="263" spans="1:8" ht="12.75">
      <c r="A263" s="78" t="s">
        <v>691</v>
      </c>
      <c r="B263" s="2" t="s">
        <v>521</v>
      </c>
      <c r="C263" s="2" t="s">
        <v>1497</v>
      </c>
      <c r="D263" s="2" t="s">
        <v>24</v>
      </c>
      <c r="E263" s="2" t="s">
        <v>582</v>
      </c>
      <c r="F263" s="2" t="s">
        <v>567</v>
      </c>
      <c r="G263" s="2" t="s">
        <v>147</v>
      </c>
      <c r="H263" s="2">
        <v>526</v>
      </c>
    </row>
    <row r="264" spans="1:8" ht="12.75">
      <c r="A264" s="78" t="s">
        <v>692</v>
      </c>
      <c r="B264" s="2" t="s">
        <v>521</v>
      </c>
      <c r="C264" s="2" t="s">
        <v>1498</v>
      </c>
      <c r="D264" s="2" t="s">
        <v>574</v>
      </c>
      <c r="E264" s="2" t="s">
        <v>575</v>
      </c>
      <c r="F264" s="2" t="s">
        <v>576</v>
      </c>
      <c r="G264" s="2" t="s">
        <v>147</v>
      </c>
      <c r="H264" s="2">
        <v>744</v>
      </c>
    </row>
    <row r="265" spans="1:8" ht="12.75">
      <c r="A265" s="78" t="s">
        <v>693</v>
      </c>
      <c r="B265" s="2" t="s">
        <v>521</v>
      </c>
      <c r="C265" s="2" t="s">
        <v>1499</v>
      </c>
      <c r="D265" s="2" t="s">
        <v>15</v>
      </c>
      <c r="E265" s="2" t="s">
        <v>579</v>
      </c>
      <c r="F265" s="2" t="s">
        <v>572</v>
      </c>
      <c r="G265" s="2" t="s">
        <v>147</v>
      </c>
      <c r="H265" s="2">
        <v>1197</v>
      </c>
    </row>
    <row r="266" spans="1:8" ht="12.75">
      <c r="A266" s="78" t="s">
        <v>695</v>
      </c>
      <c r="B266" s="2" t="s">
        <v>521</v>
      </c>
      <c r="C266" s="2" t="s">
        <v>1500</v>
      </c>
      <c r="D266" s="2" t="s">
        <v>584</v>
      </c>
      <c r="E266" s="2" t="s">
        <v>585</v>
      </c>
      <c r="F266" s="2" t="s">
        <v>586</v>
      </c>
      <c r="G266" s="2" t="s">
        <v>147</v>
      </c>
      <c r="H266" s="2">
        <v>640</v>
      </c>
    </row>
    <row r="267" spans="1:8" ht="12.75">
      <c r="A267" s="78" t="s">
        <v>699</v>
      </c>
      <c r="B267" s="2" t="s">
        <v>521</v>
      </c>
      <c r="C267" s="2" t="s">
        <v>1501</v>
      </c>
      <c r="D267" s="2" t="s">
        <v>15</v>
      </c>
      <c r="E267" s="2" t="s">
        <v>588</v>
      </c>
      <c r="F267" s="2" t="s">
        <v>572</v>
      </c>
      <c r="G267" s="2" t="s">
        <v>147</v>
      </c>
      <c r="H267" s="2">
        <v>1197</v>
      </c>
    </row>
    <row r="268" spans="1:8" ht="12.75">
      <c r="A268" s="78" t="s">
        <v>703</v>
      </c>
      <c r="B268" s="2" t="s">
        <v>521</v>
      </c>
      <c r="C268" s="2" t="s">
        <v>1502</v>
      </c>
      <c r="D268" s="2" t="s">
        <v>590</v>
      </c>
      <c r="E268" s="2" t="s">
        <v>591</v>
      </c>
      <c r="F268" s="2" t="s">
        <v>592</v>
      </c>
      <c r="G268" s="2" t="s">
        <v>147</v>
      </c>
      <c r="H268" s="2">
        <v>709</v>
      </c>
    </row>
    <row r="269" spans="1:8" ht="12.75">
      <c r="A269" s="78" t="s">
        <v>707</v>
      </c>
      <c r="B269" s="2" t="s">
        <v>521</v>
      </c>
      <c r="C269" s="2" t="s">
        <v>1503</v>
      </c>
      <c r="D269" s="2" t="s">
        <v>15</v>
      </c>
      <c r="E269" s="2" t="s">
        <v>594</v>
      </c>
      <c r="F269" s="2" t="s">
        <v>572</v>
      </c>
      <c r="G269" s="2" t="s">
        <v>147</v>
      </c>
      <c r="H269" s="2">
        <v>1197</v>
      </c>
    </row>
    <row r="270" spans="1:8" ht="12.75">
      <c r="A270" s="78" t="s">
        <v>709</v>
      </c>
      <c r="B270" s="2" t="s">
        <v>521</v>
      </c>
      <c r="C270" s="2" t="s">
        <v>1504</v>
      </c>
      <c r="D270" s="2" t="s">
        <v>15</v>
      </c>
      <c r="E270" s="2" t="s">
        <v>596</v>
      </c>
      <c r="F270" s="2" t="s">
        <v>530</v>
      </c>
      <c r="G270" s="2" t="s">
        <v>147</v>
      </c>
      <c r="H270" s="2">
        <v>500</v>
      </c>
    </row>
    <row r="271" spans="1:8" ht="12.75">
      <c r="A271" s="78" t="s">
        <v>713</v>
      </c>
      <c r="B271" s="2" t="s">
        <v>521</v>
      </c>
      <c r="C271" s="2" t="s">
        <v>1505</v>
      </c>
      <c r="D271" s="2" t="s">
        <v>15</v>
      </c>
      <c r="E271" s="2" t="s">
        <v>600</v>
      </c>
      <c r="F271" s="2" t="s">
        <v>530</v>
      </c>
      <c r="G271" s="2" t="s">
        <v>147</v>
      </c>
      <c r="H271" s="2">
        <v>500</v>
      </c>
    </row>
    <row r="272" spans="1:8" ht="12.75">
      <c r="A272" s="78" t="s">
        <v>717</v>
      </c>
      <c r="B272" s="2" t="s">
        <v>521</v>
      </c>
      <c r="C272" s="2" t="s">
        <v>1506</v>
      </c>
      <c r="D272" s="2" t="s">
        <v>604</v>
      </c>
      <c r="E272" s="2" t="s">
        <v>605</v>
      </c>
      <c r="F272" s="2" t="s">
        <v>606</v>
      </c>
      <c r="G272" s="2" t="s">
        <v>496</v>
      </c>
      <c r="H272" s="2">
        <v>992</v>
      </c>
    </row>
    <row r="273" spans="1:8" ht="12.75">
      <c r="A273" s="78" t="s">
        <v>719</v>
      </c>
      <c r="B273" s="2" t="s">
        <v>521</v>
      </c>
      <c r="C273" s="2" t="s">
        <v>1507</v>
      </c>
      <c r="D273" s="2" t="s">
        <v>608</v>
      </c>
      <c r="E273" s="2" t="s">
        <v>609</v>
      </c>
      <c r="F273" s="2" t="s">
        <v>610</v>
      </c>
      <c r="G273" s="2" t="s">
        <v>496</v>
      </c>
      <c r="H273" s="2">
        <v>6281</v>
      </c>
    </row>
    <row r="274" spans="1:8" ht="12.75">
      <c r="A274" s="78" t="s">
        <v>720</v>
      </c>
      <c r="B274" s="2" t="s">
        <v>521</v>
      </c>
      <c r="C274" s="2" t="s">
        <v>1508</v>
      </c>
      <c r="D274" s="2" t="s">
        <v>15</v>
      </c>
      <c r="E274" s="2" t="s">
        <v>611</v>
      </c>
      <c r="F274" s="2" t="s">
        <v>572</v>
      </c>
      <c r="G274" s="2" t="s">
        <v>496</v>
      </c>
      <c r="H274" s="2">
        <v>1197</v>
      </c>
    </row>
    <row r="275" spans="1:8" ht="12.75">
      <c r="A275" s="78" t="s">
        <v>1740</v>
      </c>
      <c r="B275" s="2" t="s">
        <v>521</v>
      </c>
      <c r="C275" s="2" t="s">
        <v>1509</v>
      </c>
      <c r="D275" s="2" t="s">
        <v>15</v>
      </c>
      <c r="E275" s="2" t="s">
        <v>614</v>
      </c>
      <c r="F275" s="2" t="s">
        <v>572</v>
      </c>
      <c r="G275" s="2" t="s">
        <v>496</v>
      </c>
      <c r="H275" s="2">
        <v>1197</v>
      </c>
    </row>
    <row r="276" spans="1:8" ht="12.75">
      <c r="A276" s="78" t="s">
        <v>727</v>
      </c>
      <c r="B276" s="2" t="s">
        <v>521</v>
      </c>
      <c r="C276" s="2" t="s">
        <v>1510</v>
      </c>
      <c r="D276" s="2" t="s">
        <v>15</v>
      </c>
      <c r="E276" s="2" t="s">
        <v>616</v>
      </c>
      <c r="F276" s="2" t="s">
        <v>572</v>
      </c>
      <c r="G276" s="2" t="s">
        <v>496</v>
      </c>
      <c r="H276" s="2">
        <v>1197</v>
      </c>
    </row>
    <row r="277" spans="1:8" ht="12.75">
      <c r="A277" s="78" t="s">
        <v>1741</v>
      </c>
      <c r="B277" s="2" t="s">
        <v>521</v>
      </c>
      <c r="C277" s="2" t="s">
        <v>1511</v>
      </c>
      <c r="D277" s="2" t="s">
        <v>617</v>
      </c>
      <c r="E277" s="2" t="s">
        <v>618</v>
      </c>
      <c r="F277" s="2" t="s">
        <v>619</v>
      </c>
      <c r="G277" s="2" t="s">
        <v>496</v>
      </c>
      <c r="H277" s="2">
        <v>981</v>
      </c>
    </row>
    <row r="278" spans="1:8" ht="12.75">
      <c r="A278" s="78" t="s">
        <v>732</v>
      </c>
      <c r="B278" s="2" t="s">
        <v>521</v>
      </c>
      <c r="C278" s="2" t="s">
        <v>1512</v>
      </c>
      <c r="D278" s="2" t="s">
        <v>621</v>
      </c>
      <c r="E278" s="2" t="s">
        <v>622</v>
      </c>
      <c r="F278" s="2" t="s">
        <v>606</v>
      </c>
      <c r="G278" s="2" t="s">
        <v>496</v>
      </c>
      <c r="H278" s="2">
        <v>992</v>
      </c>
    </row>
    <row r="279" spans="1:8" ht="12.75">
      <c r="A279" s="78" t="s">
        <v>736</v>
      </c>
      <c r="B279" s="2" t="s">
        <v>521</v>
      </c>
      <c r="C279" s="2" t="s">
        <v>1513</v>
      </c>
      <c r="D279" s="2" t="s">
        <v>624</v>
      </c>
      <c r="E279" s="2" t="s">
        <v>534</v>
      </c>
      <c r="F279" s="2" t="s">
        <v>625</v>
      </c>
      <c r="G279" s="2" t="s">
        <v>496</v>
      </c>
      <c r="H279" s="2">
        <v>1018</v>
      </c>
    </row>
    <row r="280" spans="1:8" ht="12.75">
      <c r="A280" s="78" t="s">
        <v>740</v>
      </c>
      <c r="B280" s="2" t="s">
        <v>521</v>
      </c>
      <c r="C280" s="2" t="s">
        <v>1514</v>
      </c>
      <c r="D280" s="2" t="s">
        <v>15</v>
      </c>
      <c r="E280" s="2" t="s">
        <v>627</v>
      </c>
      <c r="F280" s="2" t="s">
        <v>572</v>
      </c>
      <c r="G280" s="2" t="s">
        <v>496</v>
      </c>
      <c r="H280" s="2">
        <v>1197</v>
      </c>
    </row>
    <row r="281" spans="1:8" ht="12.75">
      <c r="A281" s="78" t="s">
        <v>744</v>
      </c>
      <c r="B281" s="2" t="s">
        <v>521</v>
      </c>
      <c r="C281" s="2" t="s">
        <v>1515</v>
      </c>
      <c r="D281" s="2" t="s">
        <v>15</v>
      </c>
      <c r="E281" s="2" t="s">
        <v>629</v>
      </c>
      <c r="F281" s="2" t="s">
        <v>383</v>
      </c>
      <c r="G281" s="2" t="s">
        <v>496</v>
      </c>
      <c r="H281" s="2">
        <v>1054</v>
      </c>
    </row>
    <row r="282" spans="1:8" ht="12.75">
      <c r="A282" s="78" t="s">
        <v>746</v>
      </c>
      <c r="B282" s="2" t="s">
        <v>521</v>
      </c>
      <c r="C282" s="2" t="s">
        <v>1516</v>
      </c>
      <c r="D282" s="2" t="s">
        <v>631</v>
      </c>
      <c r="E282" s="2" t="s">
        <v>632</v>
      </c>
      <c r="F282" s="2" t="s">
        <v>633</v>
      </c>
      <c r="G282" s="2" t="s">
        <v>496</v>
      </c>
      <c r="H282" s="2">
        <v>622</v>
      </c>
    </row>
    <row r="283" spans="1:8" ht="12.75">
      <c r="A283" s="78" t="s">
        <v>978</v>
      </c>
      <c r="B283" s="2" t="s">
        <v>521</v>
      </c>
      <c r="C283" s="2" t="s">
        <v>1517</v>
      </c>
      <c r="D283" s="2" t="s">
        <v>635</v>
      </c>
      <c r="E283" s="2" t="s">
        <v>636</v>
      </c>
      <c r="F283" s="2" t="s">
        <v>637</v>
      </c>
      <c r="G283" s="2" t="s">
        <v>496</v>
      </c>
      <c r="H283" s="2">
        <v>998</v>
      </c>
    </row>
    <row r="284" spans="1:8" ht="12.75">
      <c r="A284" s="78" t="s">
        <v>753</v>
      </c>
      <c r="B284" s="2" t="s">
        <v>521</v>
      </c>
      <c r="C284" s="2" t="s">
        <v>1518</v>
      </c>
      <c r="D284" s="2" t="s">
        <v>15</v>
      </c>
      <c r="E284" s="2" t="s">
        <v>639</v>
      </c>
      <c r="F284" s="2" t="s">
        <v>558</v>
      </c>
      <c r="G284" s="2" t="s">
        <v>496</v>
      </c>
      <c r="H284" s="2">
        <v>1047</v>
      </c>
    </row>
    <row r="285" spans="1:8" ht="12.75">
      <c r="A285" s="78" t="s">
        <v>756</v>
      </c>
      <c r="B285" s="2" t="s">
        <v>521</v>
      </c>
      <c r="C285" s="2" t="s">
        <v>1519</v>
      </c>
      <c r="D285" s="2" t="s">
        <v>641</v>
      </c>
      <c r="E285" s="2" t="s">
        <v>642</v>
      </c>
      <c r="F285" s="2" t="s">
        <v>426</v>
      </c>
      <c r="G285" s="2" t="s">
        <v>496</v>
      </c>
      <c r="H285" s="2">
        <v>996</v>
      </c>
    </row>
    <row r="286" spans="1:8" ht="12.75">
      <c r="A286" s="78" t="s">
        <v>758</v>
      </c>
      <c r="B286" s="2" t="s">
        <v>521</v>
      </c>
      <c r="C286" s="2" t="s">
        <v>1520</v>
      </c>
      <c r="D286" s="2" t="s">
        <v>15</v>
      </c>
      <c r="E286" s="2" t="s">
        <v>644</v>
      </c>
      <c r="F286" s="2" t="s">
        <v>558</v>
      </c>
      <c r="G286" s="2" t="s">
        <v>496</v>
      </c>
      <c r="H286" s="2">
        <v>1047</v>
      </c>
    </row>
    <row r="287" spans="1:8" ht="12.75">
      <c r="A287" s="78" t="s">
        <v>762</v>
      </c>
      <c r="B287" s="2" t="s">
        <v>521</v>
      </c>
      <c r="C287" s="2" t="s">
        <v>1521</v>
      </c>
      <c r="D287" s="2" t="s">
        <v>646</v>
      </c>
      <c r="E287" s="2" t="s">
        <v>647</v>
      </c>
      <c r="F287" s="2" t="s">
        <v>648</v>
      </c>
      <c r="G287" s="2" t="s">
        <v>496</v>
      </c>
      <c r="H287" s="2">
        <v>971</v>
      </c>
    </row>
    <row r="288" spans="1:8" ht="12.75">
      <c r="A288" s="78" t="s">
        <v>764</v>
      </c>
      <c r="B288" s="2" t="s">
        <v>521</v>
      </c>
      <c r="C288" s="2" t="s">
        <v>1522</v>
      </c>
      <c r="D288" s="2" t="s">
        <v>15</v>
      </c>
      <c r="E288" s="2" t="s">
        <v>650</v>
      </c>
      <c r="F288" s="2" t="s">
        <v>383</v>
      </c>
      <c r="G288" s="2" t="s">
        <v>496</v>
      </c>
      <c r="H288" s="2">
        <v>1054</v>
      </c>
    </row>
    <row r="289" spans="1:8" ht="12.75">
      <c r="A289" s="78" t="s">
        <v>767</v>
      </c>
      <c r="B289" s="2" t="s">
        <v>521</v>
      </c>
      <c r="C289" s="2" t="s">
        <v>1523</v>
      </c>
      <c r="D289" s="2" t="s">
        <v>652</v>
      </c>
      <c r="E289" s="2" t="s">
        <v>653</v>
      </c>
      <c r="F289" s="2" t="s">
        <v>654</v>
      </c>
      <c r="G289" s="2" t="s">
        <v>496</v>
      </c>
      <c r="H289" s="2">
        <v>977</v>
      </c>
    </row>
    <row r="290" spans="1:8" ht="12.75">
      <c r="A290" s="78" t="s">
        <v>770</v>
      </c>
      <c r="B290" s="2" t="s">
        <v>521</v>
      </c>
      <c r="C290" s="2" t="s">
        <v>1524</v>
      </c>
      <c r="D290" s="2" t="s">
        <v>15</v>
      </c>
      <c r="E290" s="2" t="s">
        <v>656</v>
      </c>
      <c r="F290" s="2" t="s">
        <v>383</v>
      </c>
      <c r="G290" s="2" t="s">
        <v>496</v>
      </c>
      <c r="H290" s="2">
        <v>1054</v>
      </c>
    </row>
    <row r="291" spans="1:8" ht="12.75">
      <c r="A291" s="78" t="s">
        <v>772</v>
      </c>
      <c r="B291" s="2" t="s">
        <v>521</v>
      </c>
      <c r="C291" s="2" t="s">
        <v>1525</v>
      </c>
      <c r="D291" s="2" t="s">
        <v>659</v>
      </c>
      <c r="E291" s="2" t="s">
        <v>660</v>
      </c>
      <c r="F291" s="2" t="s">
        <v>661</v>
      </c>
      <c r="G291" s="2" t="s">
        <v>496</v>
      </c>
      <c r="H291" s="2">
        <v>983</v>
      </c>
    </row>
    <row r="292" spans="1:8" ht="12.75">
      <c r="A292" s="78" t="s">
        <v>776</v>
      </c>
      <c r="B292" s="2" t="s">
        <v>521</v>
      </c>
      <c r="C292" s="2" t="s">
        <v>1526</v>
      </c>
      <c r="D292" s="2" t="s">
        <v>15</v>
      </c>
      <c r="E292" s="2" t="s">
        <v>663</v>
      </c>
      <c r="F292" s="2" t="s">
        <v>383</v>
      </c>
      <c r="G292" s="2" t="s">
        <v>496</v>
      </c>
      <c r="H292" s="2">
        <v>1054</v>
      </c>
    </row>
    <row r="293" spans="1:8" ht="12.75">
      <c r="A293" s="78" t="s">
        <v>779</v>
      </c>
      <c r="B293" s="2" t="s">
        <v>521</v>
      </c>
      <c r="C293" s="2" t="s">
        <v>1527</v>
      </c>
      <c r="D293" s="2" t="s">
        <v>667</v>
      </c>
      <c r="E293" s="2" t="s">
        <v>665</v>
      </c>
      <c r="F293" s="2" t="s">
        <v>426</v>
      </c>
      <c r="G293" s="2" t="s">
        <v>496</v>
      </c>
      <c r="H293" s="2">
        <v>996</v>
      </c>
    </row>
    <row r="294" spans="1:8" ht="12.75">
      <c r="A294" s="78" t="s">
        <v>781</v>
      </c>
      <c r="B294" s="2" t="s">
        <v>521</v>
      </c>
      <c r="C294" s="2" t="s">
        <v>1528</v>
      </c>
      <c r="D294" s="2" t="s">
        <v>15</v>
      </c>
      <c r="E294" s="2" t="s">
        <v>666</v>
      </c>
      <c r="F294" s="2" t="s">
        <v>383</v>
      </c>
      <c r="G294" s="2" t="s">
        <v>496</v>
      </c>
      <c r="H294" s="2">
        <v>1054</v>
      </c>
    </row>
    <row r="295" spans="1:8" ht="12.75">
      <c r="A295" s="78" t="s">
        <v>785</v>
      </c>
      <c r="B295" s="2" t="s">
        <v>521</v>
      </c>
      <c r="C295" s="2" t="s">
        <v>1529</v>
      </c>
      <c r="D295" s="2" t="s">
        <v>668</v>
      </c>
      <c r="E295" s="2" t="s">
        <v>669</v>
      </c>
      <c r="F295" s="2" t="s">
        <v>670</v>
      </c>
      <c r="G295" s="2" t="s">
        <v>496</v>
      </c>
      <c r="H295" s="2">
        <v>925</v>
      </c>
    </row>
    <row r="296" spans="1:8" ht="12.75">
      <c r="A296" s="78" t="s">
        <v>1610</v>
      </c>
      <c r="B296" s="2" t="s">
        <v>521</v>
      </c>
      <c r="C296" s="2" t="s">
        <v>1530</v>
      </c>
      <c r="D296" s="2" t="s">
        <v>15</v>
      </c>
      <c r="E296" s="2" t="s">
        <v>673</v>
      </c>
      <c r="F296" s="2" t="s">
        <v>383</v>
      </c>
      <c r="G296" s="2" t="s">
        <v>496</v>
      </c>
      <c r="H296" s="2">
        <v>1054</v>
      </c>
    </row>
    <row r="297" spans="1:8" ht="12.75">
      <c r="A297" s="78" t="s">
        <v>790</v>
      </c>
      <c r="B297" s="2" t="s">
        <v>521</v>
      </c>
      <c r="C297" s="2" t="s">
        <v>1531</v>
      </c>
      <c r="D297" s="2" t="s">
        <v>675</v>
      </c>
      <c r="E297" s="2" t="s">
        <v>676</v>
      </c>
      <c r="F297" s="2" t="s">
        <v>677</v>
      </c>
      <c r="G297" s="2" t="s">
        <v>496</v>
      </c>
      <c r="H297" s="2">
        <v>979</v>
      </c>
    </row>
    <row r="298" spans="1:8" ht="12.75">
      <c r="A298" s="78" t="s">
        <v>795</v>
      </c>
      <c r="B298" s="2" t="s">
        <v>521</v>
      </c>
      <c r="C298" s="2" t="s">
        <v>1532</v>
      </c>
      <c r="D298" s="2" t="s">
        <v>1069</v>
      </c>
      <c r="E298" s="2" t="s">
        <v>1232</v>
      </c>
      <c r="F298" s="2" t="s">
        <v>1072</v>
      </c>
      <c r="G298" s="2" t="s">
        <v>496</v>
      </c>
      <c r="H298" s="2">
        <v>300</v>
      </c>
    </row>
    <row r="299" spans="1:8" ht="12.75">
      <c r="A299" s="78" t="s">
        <v>1611</v>
      </c>
      <c r="B299" s="2" t="s">
        <v>521</v>
      </c>
      <c r="C299" s="2" t="s">
        <v>1533</v>
      </c>
      <c r="D299" s="2" t="s">
        <v>1069</v>
      </c>
      <c r="E299" s="2" t="s">
        <v>1393</v>
      </c>
      <c r="F299" s="2" t="s">
        <v>1072</v>
      </c>
      <c r="G299" s="2" t="s">
        <v>147</v>
      </c>
      <c r="H299" s="2">
        <v>300</v>
      </c>
    </row>
    <row r="301" spans="1:8" ht="12.75">
      <c r="A301" s="71" t="s">
        <v>801</v>
      </c>
      <c r="B301" s="2" t="s">
        <v>678</v>
      </c>
      <c r="C301" s="2" t="s">
        <v>1235</v>
      </c>
      <c r="D301" s="2" t="s">
        <v>679</v>
      </c>
      <c r="E301" s="2" t="s">
        <v>680</v>
      </c>
      <c r="F301" s="2" t="s">
        <v>681</v>
      </c>
      <c r="G301" s="2" t="s">
        <v>496</v>
      </c>
      <c r="H301" s="2">
        <v>28586</v>
      </c>
    </row>
    <row r="302" spans="1:8" ht="12.75">
      <c r="A302" s="71" t="s">
        <v>803</v>
      </c>
      <c r="B302" s="2" t="s">
        <v>678</v>
      </c>
      <c r="C302" s="2" t="s">
        <v>1236</v>
      </c>
      <c r="D302" s="2" t="s">
        <v>24</v>
      </c>
      <c r="E302" s="2" t="s">
        <v>683</v>
      </c>
      <c r="F302" s="2" t="s">
        <v>684</v>
      </c>
      <c r="G302" s="2" t="s">
        <v>496</v>
      </c>
      <c r="H302" s="2">
        <v>526</v>
      </c>
    </row>
    <row r="303" spans="1:8" ht="12.75">
      <c r="A303" s="71" t="s">
        <v>808</v>
      </c>
      <c r="B303" s="2" t="s">
        <v>678</v>
      </c>
      <c r="C303" s="2" t="s">
        <v>1237</v>
      </c>
      <c r="D303" s="2" t="s">
        <v>24</v>
      </c>
      <c r="E303" s="2" t="s">
        <v>686</v>
      </c>
      <c r="F303" s="2" t="s">
        <v>687</v>
      </c>
      <c r="G303" s="2" t="s">
        <v>496</v>
      </c>
      <c r="H303" s="2">
        <v>1230</v>
      </c>
    </row>
    <row r="304" spans="1:8" ht="12.75">
      <c r="A304" s="71" t="s">
        <v>809</v>
      </c>
      <c r="B304" s="2" t="s">
        <v>678</v>
      </c>
      <c r="C304" s="2" t="s">
        <v>1553</v>
      </c>
      <c r="D304" s="2" t="s">
        <v>24</v>
      </c>
      <c r="E304" s="2" t="s">
        <v>689</v>
      </c>
      <c r="F304" s="2" t="s">
        <v>684</v>
      </c>
      <c r="G304" s="2" t="s">
        <v>496</v>
      </c>
      <c r="H304" s="2">
        <v>526</v>
      </c>
    </row>
    <row r="305" spans="1:8" ht="12.75">
      <c r="A305" s="71" t="s">
        <v>813</v>
      </c>
      <c r="B305" s="2" t="s">
        <v>678</v>
      </c>
      <c r="C305" s="2" t="s">
        <v>1554</v>
      </c>
      <c r="D305" s="2" t="s">
        <v>20</v>
      </c>
      <c r="E305" s="2" t="s">
        <v>690</v>
      </c>
      <c r="F305" s="2" t="s">
        <v>687</v>
      </c>
      <c r="G305" s="2" t="s">
        <v>496</v>
      </c>
      <c r="H305" s="2">
        <v>1230</v>
      </c>
    </row>
    <row r="306" spans="1:8" ht="12.75">
      <c r="A306" s="71" t="s">
        <v>815</v>
      </c>
      <c r="B306" s="2" t="s">
        <v>678</v>
      </c>
      <c r="C306" s="2" t="s">
        <v>1555</v>
      </c>
      <c r="D306" s="2" t="s">
        <v>443</v>
      </c>
      <c r="E306" s="2" t="s">
        <v>694</v>
      </c>
      <c r="F306" s="2" t="s">
        <v>684</v>
      </c>
      <c r="G306" s="2" t="s">
        <v>496</v>
      </c>
      <c r="H306" s="2">
        <v>526</v>
      </c>
    </row>
    <row r="307" spans="1:8" ht="12.75">
      <c r="A307" s="71" t="s">
        <v>819</v>
      </c>
      <c r="B307" s="2" t="s">
        <v>678</v>
      </c>
      <c r="C307" s="2" t="s">
        <v>1556</v>
      </c>
      <c r="D307" s="2" t="s">
        <v>696</v>
      </c>
      <c r="E307" s="2" t="s">
        <v>697</v>
      </c>
      <c r="F307" s="2" t="s">
        <v>698</v>
      </c>
      <c r="G307" s="2" t="s">
        <v>496</v>
      </c>
      <c r="H307" s="2">
        <v>1758</v>
      </c>
    </row>
    <row r="308" spans="1:8" ht="12.75">
      <c r="A308" s="71" t="s">
        <v>822</v>
      </c>
      <c r="B308" s="2" t="s">
        <v>678</v>
      </c>
      <c r="C308" s="2" t="s">
        <v>1557</v>
      </c>
      <c r="D308" s="2" t="s">
        <v>700</v>
      </c>
      <c r="E308" s="2" t="s">
        <v>701</v>
      </c>
      <c r="F308" s="2" t="s">
        <v>702</v>
      </c>
      <c r="G308" s="2" t="s">
        <v>496</v>
      </c>
      <c r="H308" s="2">
        <v>1774</v>
      </c>
    </row>
    <row r="309" spans="1:8" ht="12.75">
      <c r="A309" s="71" t="s">
        <v>826</v>
      </c>
      <c r="B309" s="2" t="s">
        <v>678</v>
      </c>
      <c r="C309" s="2" t="s">
        <v>1558</v>
      </c>
      <c r="D309" s="2" t="s">
        <v>704</v>
      </c>
      <c r="E309" s="2" t="s">
        <v>705</v>
      </c>
      <c r="F309" s="2" t="s">
        <v>706</v>
      </c>
      <c r="G309" s="2" t="s">
        <v>496</v>
      </c>
      <c r="H309" s="2">
        <v>1707</v>
      </c>
    </row>
    <row r="310" spans="1:8" ht="12.75">
      <c r="A310" s="71" t="s">
        <v>829</v>
      </c>
      <c r="B310" s="2" t="s">
        <v>678</v>
      </c>
      <c r="C310" s="2" t="s">
        <v>1559</v>
      </c>
      <c r="D310" s="2" t="s">
        <v>20</v>
      </c>
      <c r="E310" s="2" t="s">
        <v>708</v>
      </c>
      <c r="F310" s="2" t="s">
        <v>572</v>
      </c>
      <c r="G310" s="2" t="s">
        <v>498</v>
      </c>
      <c r="H310" s="2">
        <v>1197</v>
      </c>
    </row>
    <row r="311" spans="1:8" ht="12.75">
      <c r="A311" s="71" t="s">
        <v>832</v>
      </c>
      <c r="B311" s="2" t="s">
        <v>678</v>
      </c>
      <c r="C311" s="2" t="s">
        <v>1560</v>
      </c>
      <c r="D311" s="2" t="s">
        <v>710</v>
      </c>
      <c r="E311" s="2" t="s">
        <v>711</v>
      </c>
      <c r="F311" s="2" t="s">
        <v>712</v>
      </c>
      <c r="G311" s="2" t="s">
        <v>496</v>
      </c>
      <c r="H311" s="2">
        <v>1778</v>
      </c>
    </row>
    <row r="312" spans="1:8" ht="12.75">
      <c r="A312" s="71" t="s">
        <v>834</v>
      </c>
      <c r="B312" s="2" t="s">
        <v>678</v>
      </c>
      <c r="C312" s="2" t="s">
        <v>1561</v>
      </c>
      <c r="D312" s="2" t="s">
        <v>714</v>
      </c>
      <c r="E312" s="2" t="s">
        <v>715</v>
      </c>
      <c r="F312" s="2" t="s">
        <v>716</v>
      </c>
      <c r="G312" s="2" t="s">
        <v>496</v>
      </c>
      <c r="H312" s="2">
        <v>1971</v>
      </c>
    </row>
    <row r="313" spans="1:7" ht="12.75">
      <c r="A313" s="71" t="s">
        <v>835</v>
      </c>
      <c r="B313" s="2" t="s">
        <v>678</v>
      </c>
      <c r="C313" s="2" t="s">
        <v>1562</v>
      </c>
      <c r="D313" s="2" t="s">
        <v>20</v>
      </c>
      <c r="E313" s="2" t="s">
        <v>718</v>
      </c>
      <c r="F313" s="2" t="s">
        <v>530</v>
      </c>
      <c r="G313" s="2" t="s">
        <v>496</v>
      </c>
    </row>
    <row r="314" spans="1:8" ht="12.75">
      <c r="A314" s="71" t="s">
        <v>838</v>
      </c>
      <c r="B314" s="2" t="s">
        <v>678</v>
      </c>
      <c r="C314" s="2" t="s">
        <v>1563</v>
      </c>
      <c r="D314" s="2" t="s">
        <v>721</v>
      </c>
      <c r="E314" s="2" t="s">
        <v>722</v>
      </c>
      <c r="F314" s="2" t="s">
        <v>723</v>
      </c>
      <c r="G314" s="2" t="s">
        <v>496</v>
      </c>
      <c r="H314" s="2">
        <v>1817</v>
      </c>
    </row>
    <row r="315" spans="1:8" ht="12.75">
      <c r="A315" s="71" t="s">
        <v>840</v>
      </c>
      <c r="B315" s="2" t="s">
        <v>678</v>
      </c>
      <c r="C315" s="2" t="s">
        <v>1564</v>
      </c>
      <c r="D315" s="2" t="s">
        <v>724</v>
      </c>
      <c r="E315" s="2" t="s">
        <v>725</v>
      </c>
      <c r="F315" s="2" t="s">
        <v>726</v>
      </c>
      <c r="G315" s="2" t="s">
        <v>496</v>
      </c>
      <c r="H315" s="2">
        <v>1819</v>
      </c>
    </row>
    <row r="316" spans="1:8" ht="12.75">
      <c r="A316" s="71" t="s">
        <v>842</v>
      </c>
      <c r="B316" s="2" t="s">
        <v>678</v>
      </c>
      <c r="C316" s="2" t="s">
        <v>1565</v>
      </c>
      <c r="D316" s="2" t="s">
        <v>728</v>
      </c>
      <c r="E316" s="2" t="s">
        <v>729</v>
      </c>
      <c r="F316" s="2" t="s">
        <v>730</v>
      </c>
      <c r="G316" s="2" t="s">
        <v>731</v>
      </c>
      <c r="H316" s="2">
        <v>1817</v>
      </c>
    </row>
    <row r="317" spans="1:8" ht="12.75">
      <c r="A317" s="71" t="s">
        <v>843</v>
      </c>
      <c r="B317" s="2" t="s">
        <v>678</v>
      </c>
      <c r="C317" s="2" t="s">
        <v>1566</v>
      </c>
      <c r="D317" s="2" t="s">
        <v>733</v>
      </c>
      <c r="E317" s="2" t="s">
        <v>734</v>
      </c>
      <c r="F317" s="2" t="s">
        <v>735</v>
      </c>
      <c r="G317" s="2" t="s">
        <v>731</v>
      </c>
      <c r="H317" s="2">
        <v>1817</v>
      </c>
    </row>
    <row r="318" spans="1:8" ht="12.75">
      <c r="A318" s="71" t="s">
        <v>844</v>
      </c>
      <c r="B318" s="2" t="s">
        <v>678</v>
      </c>
      <c r="C318" s="2" t="s">
        <v>1567</v>
      </c>
      <c r="D318" s="2" t="s">
        <v>737</v>
      </c>
      <c r="E318" s="2" t="s">
        <v>738</v>
      </c>
      <c r="F318" s="2" t="s">
        <v>739</v>
      </c>
      <c r="G318" s="2" t="s">
        <v>731</v>
      </c>
      <c r="H318" s="2">
        <v>1821</v>
      </c>
    </row>
    <row r="319" spans="1:8" ht="12.75">
      <c r="A319" s="71" t="s">
        <v>847</v>
      </c>
      <c r="B319" s="2" t="s">
        <v>678</v>
      </c>
      <c r="C319" s="2" t="s">
        <v>1568</v>
      </c>
      <c r="D319" s="2" t="s">
        <v>741</v>
      </c>
      <c r="E319" s="2" t="s">
        <v>742</v>
      </c>
      <c r="F319" s="2" t="s">
        <v>743</v>
      </c>
      <c r="G319" s="2" t="s">
        <v>496</v>
      </c>
      <c r="H319" s="2">
        <v>1002</v>
      </c>
    </row>
    <row r="320" spans="1:8" ht="12.75">
      <c r="A320" s="71" t="s">
        <v>1742</v>
      </c>
      <c r="B320" s="2" t="s">
        <v>678</v>
      </c>
      <c r="C320" s="2" t="s">
        <v>1569</v>
      </c>
      <c r="D320" s="2" t="s">
        <v>20</v>
      </c>
      <c r="E320" s="2" t="s">
        <v>745</v>
      </c>
      <c r="F320" s="2" t="s">
        <v>687</v>
      </c>
      <c r="G320" s="2" t="s">
        <v>496</v>
      </c>
      <c r="H320" s="2">
        <v>1230</v>
      </c>
    </row>
    <row r="321" spans="1:8" ht="12.75">
      <c r="A321" s="71" t="s">
        <v>852</v>
      </c>
      <c r="B321" s="2" t="s">
        <v>678</v>
      </c>
      <c r="C321" s="2" t="s">
        <v>1570</v>
      </c>
      <c r="D321" s="2" t="s">
        <v>747</v>
      </c>
      <c r="E321" s="2" t="s">
        <v>748</v>
      </c>
      <c r="F321" s="2" t="s">
        <v>749</v>
      </c>
      <c r="G321" s="2" t="s">
        <v>731</v>
      </c>
      <c r="H321" s="2">
        <v>563</v>
      </c>
    </row>
    <row r="322" spans="1:8" ht="12.75">
      <c r="A322" s="71" t="s">
        <v>855</v>
      </c>
      <c r="B322" s="2" t="s">
        <v>678</v>
      </c>
      <c r="C322" s="2" t="s">
        <v>1571</v>
      </c>
      <c r="D322" s="2" t="s">
        <v>750</v>
      </c>
      <c r="E322" s="2" t="s">
        <v>751</v>
      </c>
      <c r="F322" s="2" t="s">
        <v>752</v>
      </c>
      <c r="G322" s="2" t="s">
        <v>731</v>
      </c>
      <c r="H322" s="2">
        <v>671</v>
      </c>
    </row>
    <row r="323" spans="1:8" ht="12.75">
      <c r="A323" s="71" t="s">
        <v>857</v>
      </c>
      <c r="B323" s="2" t="s">
        <v>678</v>
      </c>
      <c r="C323" s="2" t="s">
        <v>1572</v>
      </c>
      <c r="D323" s="2" t="s">
        <v>754</v>
      </c>
      <c r="E323" s="2" t="s">
        <v>751</v>
      </c>
      <c r="F323" s="2" t="s">
        <v>755</v>
      </c>
      <c r="G323" s="2" t="s">
        <v>496</v>
      </c>
      <c r="H323" s="2">
        <v>1024</v>
      </c>
    </row>
    <row r="324" spans="1:8" ht="12.75">
      <c r="A324" s="71" t="s">
        <v>860</v>
      </c>
      <c r="B324" s="2" t="s">
        <v>678</v>
      </c>
      <c r="C324" s="2" t="s">
        <v>1573</v>
      </c>
      <c r="D324" s="2" t="s">
        <v>20</v>
      </c>
      <c r="E324" s="2" t="s">
        <v>757</v>
      </c>
      <c r="F324" s="2" t="s">
        <v>572</v>
      </c>
      <c r="G324" s="2" t="s">
        <v>496</v>
      </c>
      <c r="H324" s="2">
        <v>1197</v>
      </c>
    </row>
    <row r="325" spans="1:8" ht="12.75">
      <c r="A325" s="71" t="s">
        <v>862</v>
      </c>
      <c r="B325" s="2" t="s">
        <v>678</v>
      </c>
      <c r="C325" s="2" t="s">
        <v>1574</v>
      </c>
      <c r="D325" s="2" t="s">
        <v>759</v>
      </c>
      <c r="E325" s="2" t="s">
        <v>760</v>
      </c>
      <c r="F325" s="2" t="s">
        <v>761</v>
      </c>
      <c r="G325" s="2" t="s">
        <v>496</v>
      </c>
      <c r="H325" s="2">
        <v>986</v>
      </c>
    </row>
    <row r="326" spans="1:8" ht="12.75">
      <c r="A326" s="71" t="s">
        <v>867</v>
      </c>
      <c r="B326" s="2" t="s">
        <v>678</v>
      </c>
      <c r="C326" s="2" t="s">
        <v>1575</v>
      </c>
      <c r="D326" s="2" t="s">
        <v>20</v>
      </c>
      <c r="E326" s="2" t="s">
        <v>763</v>
      </c>
      <c r="F326" s="2" t="s">
        <v>572</v>
      </c>
      <c r="G326" s="2" t="s">
        <v>496</v>
      </c>
      <c r="H326" s="2">
        <v>1197</v>
      </c>
    </row>
    <row r="327" spans="1:8" ht="12.75">
      <c r="A327" s="71" t="s">
        <v>869</v>
      </c>
      <c r="B327" s="2" t="s">
        <v>678</v>
      </c>
      <c r="C327" s="2" t="s">
        <v>1576</v>
      </c>
      <c r="D327" s="2" t="s">
        <v>765</v>
      </c>
      <c r="E327" s="2" t="s">
        <v>766</v>
      </c>
      <c r="F327" s="2" t="s">
        <v>308</v>
      </c>
      <c r="G327" s="2" t="s">
        <v>731</v>
      </c>
      <c r="H327" s="2">
        <v>1422</v>
      </c>
    </row>
    <row r="328" spans="1:8" ht="12.75">
      <c r="A328" s="71" t="s">
        <v>872</v>
      </c>
      <c r="B328" s="2" t="s">
        <v>678</v>
      </c>
      <c r="C328" s="2" t="s">
        <v>1577</v>
      </c>
      <c r="D328" s="2" t="s">
        <v>768</v>
      </c>
      <c r="E328" s="2" t="s">
        <v>766</v>
      </c>
      <c r="F328" s="2" t="s">
        <v>769</v>
      </c>
      <c r="G328" s="2" t="s">
        <v>496</v>
      </c>
      <c r="H328" s="2">
        <v>1026</v>
      </c>
    </row>
    <row r="329" spans="1:8" ht="12.75">
      <c r="A329" s="71" t="s">
        <v>877</v>
      </c>
      <c r="B329" s="2" t="s">
        <v>678</v>
      </c>
      <c r="C329" s="2" t="s">
        <v>1578</v>
      </c>
      <c r="D329" s="2" t="s">
        <v>20</v>
      </c>
      <c r="E329" s="2" t="s">
        <v>771</v>
      </c>
      <c r="F329" s="2" t="s">
        <v>572</v>
      </c>
      <c r="G329" s="2" t="s">
        <v>496</v>
      </c>
      <c r="H329" s="2">
        <v>1197</v>
      </c>
    </row>
    <row r="330" spans="1:8" ht="12.75">
      <c r="A330" s="71" t="s">
        <v>879</v>
      </c>
      <c r="B330" s="2" t="s">
        <v>678</v>
      </c>
      <c r="C330" s="2" t="s">
        <v>1579</v>
      </c>
      <c r="D330" s="2" t="s">
        <v>773</v>
      </c>
      <c r="E330" s="2" t="s">
        <v>774</v>
      </c>
      <c r="F330" s="2" t="s">
        <v>775</v>
      </c>
      <c r="G330" s="2" t="s">
        <v>731</v>
      </c>
      <c r="H330" s="2">
        <v>1394</v>
      </c>
    </row>
    <row r="331" spans="1:8" ht="12.75">
      <c r="A331" s="71" t="s">
        <v>882</v>
      </c>
      <c r="B331" s="2" t="s">
        <v>678</v>
      </c>
      <c r="C331" s="2" t="s">
        <v>1580</v>
      </c>
      <c r="D331" s="2" t="s">
        <v>777</v>
      </c>
      <c r="E331" s="2" t="s">
        <v>774</v>
      </c>
      <c r="F331" s="2" t="s">
        <v>778</v>
      </c>
      <c r="G331" s="2" t="s">
        <v>496</v>
      </c>
      <c r="H331" s="2">
        <v>1008</v>
      </c>
    </row>
    <row r="332" spans="1:8" ht="12.75">
      <c r="A332" s="71" t="s">
        <v>887</v>
      </c>
      <c r="B332" s="2" t="s">
        <v>678</v>
      </c>
      <c r="C332" s="2" t="s">
        <v>1581</v>
      </c>
      <c r="D332" s="2" t="s">
        <v>20</v>
      </c>
      <c r="E332" s="2" t="s">
        <v>780</v>
      </c>
      <c r="F332" s="2" t="s">
        <v>572</v>
      </c>
      <c r="G332" s="2" t="s">
        <v>496</v>
      </c>
      <c r="H332" s="2">
        <v>1197</v>
      </c>
    </row>
    <row r="333" spans="1:8" ht="12.75">
      <c r="A333" s="71" t="s">
        <v>891</v>
      </c>
      <c r="B333" s="2" t="s">
        <v>678</v>
      </c>
      <c r="C333" s="2" t="s">
        <v>1582</v>
      </c>
      <c r="D333" s="2" t="s">
        <v>782</v>
      </c>
      <c r="E333" s="2" t="s">
        <v>793</v>
      </c>
      <c r="F333" s="2" t="s">
        <v>784</v>
      </c>
      <c r="G333" s="2" t="s">
        <v>496</v>
      </c>
      <c r="H333" s="2">
        <v>1000</v>
      </c>
    </row>
    <row r="334" spans="1:8" ht="12.75">
      <c r="A334" s="71" t="s">
        <v>895</v>
      </c>
      <c r="B334" s="2" t="s">
        <v>678</v>
      </c>
      <c r="C334" s="2" t="s">
        <v>1583</v>
      </c>
      <c r="D334" s="2" t="s">
        <v>786</v>
      </c>
      <c r="E334" s="2" t="s">
        <v>783</v>
      </c>
      <c r="F334" s="2" t="s">
        <v>787</v>
      </c>
      <c r="G334" s="2" t="s">
        <v>731</v>
      </c>
      <c r="H334" s="2">
        <v>1305</v>
      </c>
    </row>
    <row r="335" spans="1:8" ht="12.75">
      <c r="A335" s="71" t="s">
        <v>897</v>
      </c>
      <c r="B335" s="2" t="s">
        <v>678</v>
      </c>
      <c r="C335" s="2" t="s">
        <v>1584</v>
      </c>
      <c r="D335" s="2" t="s">
        <v>788</v>
      </c>
      <c r="E335" s="2" t="s">
        <v>783</v>
      </c>
      <c r="F335" s="2" t="s">
        <v>792</v>
      </c>
      <c r="G335" s="2" t="s">
        <v>496</v>
      </c>
      <c r="H335" s="2">
        <v>1010</v>
      </c>
    </row>
    <row r="336" spans="1:8" ht="12.75">
      <c r="A336" s="71" t="s">
        <v>900</v>
      </c>
      <c r="B336" s="2" t="s">
        <v>678</v>
      </c>
      <c r="C336" s="2" t="s">
        <v>1585</v>
      </c>
      <c r="D336" s="2" t="s">
        <v>791</v>
      </c>
      <c r="E336" s="2" t="s">
        <v>789</v>
      </c>
      <c r="F336" s="2" t="s">
        <v>794</v>
      </c>
      <c r="G336" s="2" t="s">
        <v>496</v>
      </c>
      <c r="H336" s="2">
        <v>1311</v>
      </c>
    </row>
    <row r="337" spans="1:8" ht="12.75">
      <c r="A337" s="71" t="s">
        <v>903</v>
      </c>
      <c r="B337" s="2" t="s">
        <v>678</v>
      </c>
      <c r="C337" s="2" t="s">
        <v>1586</v>
      </c>
      <c r="D337" s="2" t="s">
        <v>796</v>
      </c>
      <c r="E337" s="2" t="s">
        <v>789</v>
      </c>
      <c r="F337" s="2" t="s">
        <v>797</v>
      </c>
      <c r="G337" s="2" t="s">
        <v>496</v>
      </c>
      <c r="H337" s="2">
        <v>990</v>
      </c>
    </row>
    <row r="338" spans="1:8" ht="12.75">
      <c r="A338" s="71" t="s">
        <v>908</v>
      </c>
      <c r="B338" s="2" t="s">
        <v>678</v>
      </c>
      <c r="C338" s="2" t="s">
        <v>1587</v>
      </c>
      <c r="D338" s="2" t="s">
        <v>798</v>
      </c>
      <c r="E338" s="2" t="s">
        <v>799</v>
      </c>
      <c r="F338" s="2" t="s">
        <v>800</v>
      </c>
      <c r="G338" s="2" t="s">
        <v>496</v>
      </c>
      <c r="H338" s="2">
        <v>1292</v>
      </c>
    </row>
    <row r="339" spans="1:8" ht="12.75">
      <c r="A339" s="71" t="s">
        <v>909</v>
      </c>
      <c r="B339" s="2" t="s">
        <v>678</v>
      </c>
      <c r="C339" s="2" t="s">
        <v>1588</v>
      </c>
      <c r="D339" s="2" t="s">
        <v>802</v>
      </c>
      <c r="E339" s="2" t="s">
        <v>799</v>
      </c>
      <c r="F339" s="2" t="s">
        <v>606</v>
      </c>
      <c r="G339" s="2" t="s">
        <v>496</v>
      </c>
      <c r="H339" s="2">
        <v>992</v>
      </c>
    </row>
    <row r="340" spans="1:8" ht="12.75">
      <c r="A340" s="71" t="s">
        <v>910</v>
      </c>
      <c r="B340" s="2" t="s">
        <v>678</v>
      </c>
      <c r="C340" s="2" t="s">
        <v>1589</v>
      </c>
      <c r="D340" s="2" t="s">
        <v>804</v>
      </c>
      <c r="E340" s="2" t="s">
        <v>805</v>
      </c>
      <c r="F340" s="2" t="s">
        <v>806</v>
      </c>
      <c r="G340" s="2" t="s">
        <v>496</v>
      </c>
      <c r="H340" s="2">
        <v>1219</v>
      </c>
    </row>
    <row r="341" spans="1:8" ht="12.75">
      <c r="A341" s="71" t="s">
        <v>912</v>
      </c>
      <c r="B341" s="2" t="s">
        <v>678</v>
      </c>
      <c r="C341" s="2" t="s">
        <v>1590</v>
      </c>
      <c r="D341" s="2" t="s">
        <v>807</v>
      </c>
      <c r="E341" s="2" t="s">
        <v>805</v>
      </c>
      <c r="F341" s="2" t="s">
        <v>455</v>
      </c>
      <c r="G341" s="2" t="s">
        <v>496</v>
      </c>
      <c r="H341" s="2">
        <v>975</v>
      </c>
    </row>
    <row r="342" spans="1:8" ht="12.75">
      <c r="A342" s="71" t="s">
        <v>914</v>
      </c>
      <c r="B342" s="2" t="s">
        <v>678</v>
      </c>
      <c r="C342" s="2" t="s">
        <v>1591</v>
      </c>
      <c r="D342" s="2" t="s">
        <v>810</v>
      </c>
      <c r="E342" s="2" t="s">
        <v>811</v>
      </c>
      <c r="F342" s="2" t="s">
        <v>812</v>
      </c>
      <c r="G342" s="2" t="s">
        <v>496</v>
      </c>
      <c r="H342" s="2">
        <v>813</v>
      </c>
    </row>
    <row r="343" spans="1:8" ht="12.75">
      <c r="A343" s="71" t="s">
        <v>917</v>
      </c>
      <c r="B343" s="2" t="s">
        <v>678</v>
      </c>
      <c r="C343" s="2" t="s">
        <v>1592</v>
      </c>
      <c r="D343" s="2" t="s">
        <v>814</v>
      </c>
      <c r="E343" s="2" t="s">
        <v>811</v>
      </c>
      <c r="F343" s="2" t="s">
        <v>677</v>
      </c>
      <c r="G343" s="2" t="s">
        <v>496</v>
      </c>
      <c r="H343" s="2">
        <v>979</v>
      </c>
    </row>
    <row r="344" spans="1:8" ht="12.75">
      <c r="A344" s="71" t="s">
        <v>920</v>
      </c>
      <c r="B344" s="2" t="s">
        <v>678</v>
      </c>
      <c r="C344" s="2" t="s">
        <v>1593</v>
      </c>
      <c r="D344" s="2" t="s">
        <v>816</v>
      </c>
      <c r="E344" s="2" t="s">
        <v>817</v>
      </c>
      <c r="F344" s="2" t="s">
        <v>818</v>
      </c>
      <c r="G344" s="2" t="s">
        <v>496</v>
      </c>
      <c r="H344" s="2">
        <v>1164</v>
      </c>
    </row>
    <row r="345" spans="1:8" ht="12.75">
      <c r="A345" s="71" t="s">
        <v>922</v>
      </c>
      <c r="B345" s="2" t="s">
        <v>678</v>
      </c>
      <c r="C345" s="2" t="s">
        <v>1594</v>
      </c>
      <c r="D345" s="2" t="s">
        <v>820</v>
      </c>
      <c r="E345" s="2" t="s">
        <v>817</v>
      </c>
      <c r="F345" s="2" t="s">
        <v>821</v>
      </c>
      <c r="G345" s="2" t="s">
        <v>496</v>
      </c>
      <c r="H345" s="2">
        <v>943</v>
      </c>
    </row>
    <row r="346" spans="1:8" ht="12.75">
      <c r="A346" s="71" t="s">
        <v>926</v>
      </c>
      <c r="B346" s="2" t="s">
        <v>678</v>
      </c>
      <c r="C346" s="2" t="s">
        <v>1595</v>
      </c>
      <c r="D346" s="2" t="s">
        <v>823</v>
      </c>
      <c r="E346" s="2" t="s">
        <v>824</v>
      </c>
      <c r="F346" s="2" t="s">
        <v>825</v>
      </c>
      <c r="G346" s="2" t="s">
        <v>496</v>
      </c>
      <c r="H346" s="2">
        <v>1315</v>
      </c>
    </row>
    <row r="347" spans="1:8" ht="12.75">
      <c r="A347" s="71" t="s">
        <v>979</v>
      </c>
      <c r="B347" s="2" t="s">
        <v>678</v>
      </c>
      <c r="C347" s="2" t="s">
        <v>1596</v>
      </c>
      <c r="D347" s="2" t="s">
        <v>827</v>
      </c>
      <c r="E347" s="2" t="s">
        <v>824</v>
      </c>
      <c r="F347" s="2" t="s">
        <v>828</v>
      </c>
      <c r="G347" s="2" t="s">
        <v>496</v>
      </c>
      <c r="H347" s="2">
        <v>711</v>
      </c>
    </row>
    <row r="348" spans="1:8" ht="12.75">
      <c r="A348" s="71" t="s">
        <v>1612</v>
      </c>
      <c r="B348" s="2" t="s">
        <v>678</v>
      </c>
      <c r="C348" s="2" t="s">
        <v>1597</v>
      </c>
      <c r="D348" s="2" t="s">
        <v>1069</v>
      </c>
      <c r="E348" s="2" t="s">
        <v>1233</v>
      </c>
      <c r="F348" s="2" t="s">
        <v>1379</v>
      </c>
      <c r="G348" s="2" t="s">
        <v>496</v>
      </c>
      <c r="H348" s="2">
        <v>480</v>
      </c>
    </row>
    <row r="349" spans="1:8" ht="12.75">
      <c r="A349" s="71" t="s">
        <v>933</v>
      </c>
      <c r="B349" s="2" t="s">
        <v>678</v>
      </c>
      <c r="C349" s="2" t="s">
        <v>1598</v>
      </c>
      <c r="D349" s="2" t="s">
        <v>1069</v>
      </c>
      <c r="E349" s="2" t="s">
        <v>1234</v>
      </c>
      <c r="F349" s="2" t="s">
        <v>1093</v>
      </c>
      <c r="G349" s="2" t="s">
        <v>496</v>
      </c>
      <c r="H349" s="2">
        <v>450</v>
      </c>
    </row>
    <row r="350" spans="1:8" ht="12.75">
      <c r="A350" s="71" t="s">
        <v>936</v>
      </c>
      <c r="B350" s="2" t="s">
        <v>678</v>
      </c>
      <c r="C350" s="2" t="s">
        <v>1599</v>
      </c>
      <c r="D350" s="2" t="s">
        <v>1069</v>
      </c>
      <c r="E350" s="2" t="s">
        <v>1234</v>
      </c>
      <c r="F350" s="2" t="s">
        <v>1091</v>
      </c>
      <c r="G350" s="2" t="s">
        <v>496</v>
      </c>
      <c r="H350" s="2">
        <v>350</v>
      </c>
    </row>
    <row r="352" spans="1:8" ht="12.75">
      <c r="A352" s="76" t="s">
        <v>940</v>
      </c>
      <c r="B352" s="2" t="s">
        <v>833</v>
      </c>
      <c r="C352" s="2" t="s">
        <v>1238</v>
      </c>
      <c r="D352" s="2" t="s">
        <v>864</v>
      </c>
      <c r="E352" s="2" t="s">
        <v>830</v>
      </c>
      <c r="F352" s="2" t="s">
        <v>831</v>
      </c>
      <c r="G352" s="2" t="s">
        <v>498</v>
      </c>
      <c r="H352" s="2">
        <v>30520</v>
      </c>
    </row>
    <row r="353" spans="1:8" ht="12.75">
      <c r="A353" s="76" t="s">
        <v>1613</v>
      </c>
      <c r="B353" s="2" t="s">
        <v>833</v>
      </c>
      <c r="C353" s="2" t="s">
        <v>1535</v>
      </c>
      <c r="D353" s="2" t="s">
        <v>20</v>
      </c>
      <c r="E353" s="2" t="s">
        <v>718</v>
      </c>
      <c r="F353" s="2" t="s">
        <v>530</v>
      </c>
      <c r="G353" s="2" t="s">
        <v>498</v>
      </c>
      <c r="H353" s="2">
        <v>500</v>
      </c>
    </row>
    <row r="354" spans="1:8" ht="12.75">
      <c r="A354" s="76" t="s">
        <v>945</v>
      </c>
      <c r="B354" s="2" t="s">
        <v>833</v>
      </c>
      <c r="C354" s="2" t="s">
        <v>1239</v>
      </c>
      <c r="D354" s="2" t="s">
        <v>20</v>
      </c>
      <c r="E354" s="2" t="s">
        <v>836</v>
      </c>
      <c r="F354" s="2" t="s">
        <v>837</v>
      </c>
      <c r="G354" s="2" t="s">
        <v>498</v>
      </c>
      <c r="H354" s="2">
        <v>526</v>
      </c>
    </row>
    <row r="355" spans="1:8" ht="12.75">
      <c r="A355" s="76" t="s">
        <v>947</v>
      </c>
      <c r="B355" s="2" t="s">
        <v>833</v>
      </c>
      <c r="C355" s="2" t="s">
        <v>1240</v>
      </c>
      <c r="D355" s="2" t="s">
        <v>20</v>
      </c>
      <c r="E355" s="2" t="s">
        <v>839</v>
      </c>
      <c r="F355" s="2" t="s">
        <v>687</v>
      </c>
      <c r="G355" s="2" t="s">
        <v>498</v>
      </c>
      <c r="H355" s="2">
        <v>1230</v>
      </c>
    </row>
    <row r="356" spans="1:8" ht="12.75">
      <c r="A356" s="76" t="s">
        <v>949</v>
      </c>
      <c r="B356" s="2" t="s">
        <v>833</v>
      </c>
      <c r="C356" s="2" t="s">
        <v>1536</v>
      </c>
      <c r="D356" s="2" t="s">
        <v>20</v>
      </c>
      <c r="E356" s="2" t="s">
        <v>841</v>
      </c>
      <c r="F356" s="2" t="s">
        <v>572</v>
      </c>
      <c r="G356" s="2" t="s">
        <v>498</v>
      </c>
      <c r="H356" s="2">
        <v>1197</v>
      </c>
    </row>
    <row r="357" spans="1:8" ht="12.75">
      <c r="A357" s="76" t="s">
        <v>953</v>
      </c>
      <c r="B357" s="2" t="s">
        <v>833</v>
      </c>
      <c r="C357" s="2" t="s">
        <v>1537</v>
      </c>
      <c r="D357" s="2" t="s">
        <v>20</v>
      </c>
      <c r="E357" s="2" t="s">
        <v>859</v>
      </c>
      <c r="F357" s="2" t="s">
        <v>837</v>
      </c>
      <c r="G357" s="2" t="s">
        <v>498</v>
      </c>
      <c r="H357" s="2">
        <v>526</v>
      </c>
    </row>
    <row r="358" spans="1:8" ht="12.75">
      <c r="A358" s="76" t="s">
        <v>955</v>
      </c>
      <c r="B358" s="2" t="s">
        <v>833</v>
      </c>
      <c r="C358" s="2" t="s">
        <v>1538</v>
      </c>
      <c r="D358" s="2" t="s">
        <v>848</v>
      </c>
      <c r="E358" s="2" t="s">
        <v>845</v>
      </c>
      <c r="F358" s="2" t="s">
        <v>846</v>
      </c>
      <c r="G358" s="2" t="s">
        <v>498</v>
      </c>
      <c r="H358" s="2">
        <v>1823</v>
      </c>
    </row>
    <row r="359" spans="1:8" ht="12.75">
      <c r="A359" s="76" t="s">
        <v>957</v>
      </c>
      <c r="B359" s="2" t="s">
        <v>833</v>
      </c>
      <c r="C359" s="2" t="s">
        <v>1539</v>
      </c>
      <c r="D359" s="2" t="s">
        <v>849</v>
      </c>
      <c r="E359" s="2" t="s">
        <v>845</v>
      </c>
      <c r="F359" s="2" t="s">
        <v>850</v>
      </c>
      <c r="G359" s="2" t="s">
        <v>498</v>
      </c>
      <c r="H359" s="2">
        <v>1514</v>
      </c>
    </row>
    <row r="360" spans="1:8" ht="12.75">
      <c r="A360" s="76" t="s">
        <v>960</v>
      </c>
      <c r="B360" s="2" t="s">
        <v>833</v>
      </c>
      <c r="C360" s="2" t="s">
        <v>1540</v>
      </c>
      <c r="D360" s="2" t="s">
        <v>20</v>
      </c>
      <c r="E360" s="2" t="s">
        <v>851</v>
      </c>
      <c r="F360" s="2" t="s">
        <v>687</v>
      </c>
      <c r="G360" s="2" t="s">
        <v>498</v>
      </c>
      <c r="H360" s="2">
        <v>1230</v>
      </c>
    </row>
    <row r="361" spans="1:8" ht="12.75">
      <c r="A361" s="76" t="s">
        <v>962</v>
      </c>
      <c r="B361" s="2" t="s">
        <v>833</v>
      </c>
      <c r="C361" s="2" t="s">
        <v>1541</v>
      </c>
      <c r="D361" s="2" t="s">
        <v>853</v>
      </c>
      <c r="E361" s="2" t="s">
        <v>854</v>
      </c>
      <c r="F361" s="2" t="s">
        <v>350</v>
      </c>
      <c r="G361" s="2" t="s">
        <v>498</v>
      </c>
      <c r="H361" s="2">
        <v>1768</v>
      </c>
    </row>
    <row r="362" spans="1:8" ht="12.75">
      <c r="A362" s="76" t="s">
        <v>966</v>
      </c>
      <c r="B362" s="2" t="s">
        <v>833</v>
      </c>
      <c r="C362" s="2" t="s">
        <v>1542</v>
      </c>
      <c r="D362" s="2" t="s">
        <v>20</v>
      </c>
      <c r="E362" s="2" t="s">
        <v>856</v>
      </c>
      <c r="F362" s="2" t="s">
        <v>687</v>
      </c>
      <c r="G362" s="2" t="s">
        <v>498</v>
      </c>
      <c r="H362" s="2">
        <v>1230</v>
      </c>
    </row>
    <row r="363" spans="1:8" ht="12.75">
      <c r="A363" s="76" t="s">
        <v>972</v>
      </c>
      <c r="B363" s="2" t="s">
        <v>833</v>
      </c>
      <c r="C363" s="2" t="s">
        <v>1543</v>
      </c>
      <c r="D363" s="2" t="s">
        <v>858</v>
      </c>
      <c r="E363" s="2" t="s">
        <v>854</v>
      </c>
      <c r="F363" s="2" t="s">
        <v>828</v>
      </c>
      <c r="G363" s="2" t="s">
        <v>498</v>
      </c>
      <c r="H363" s="2">
        <v>711</v>
      </c>
    </row>
    <row r="364" spans="1:8" ht="12.75">
      <c r="A364" s="76" t="s">
        <v>975</v>
      </c>
      <c r="B364" s="2" t="s">
        <v>833</v>
      </c>
      <c r="C364" s="2" t="s">
        <v>1544</v>
      </c>
      <c r="D364" s="2" t="s">
        <v>20</v>
      </c>
      <c r="E364" s="2" t="s">
        <v>861</v>
      </c>
      <c r="F364" s="2" t="s">
        <v>572</v>
      </c>
      <c r="G364" s="2" t="s">
        <v>498</v>
      </c>
      <c r="H364" s="2">
        <v>1197</v>
      </c>
    </row>
    <row r="365" spans="1:8" ht="12.75">
      <c r="A365" s="76" t="s">
        <v>980</v>
      </c>
      <c r="B365" s="2" t="s">
        <v>833</v>
      </c>
      <c r="C365" s="2" t="s">
        <v>1545</v>
      </c>
      <c r="D365" s="2" t="s">
        <v>863</v>
      </c>
      <c r="E365" s="2" t="s">
        <v>865</v>
      </c>
      <c r="F365" s="2" t="s">
        <v>866</v>
      </c>
      <c r="G365" s="2" t="s">
        <v>498</v>
      </c>
      <c r="H365" s="2">
        <v>949</v>
      </c>
    </row>
    <row r="366" spans="1:8" ht="12.75">
      <c r="A366" s="76" t="s">
        <v>985</v>
      </c>
      <c r="B366" s="2" t="s">
        <v>833</v>
      </c>
      <c r="C366" s="2" t="s">
        <v>1546</v>
      </c>
      <c r="D366" s="2" t="s">
        <v>20</v>
      </c>
      <c r="E366" s="2" t="s">
        <v>868</v>
      </c>
      <c r="F366" s="2" t="s">
        <v>572</v>
      </c>
      <c r="G366" s="2" t="s">
        <v>498</v>
      </c>
      <c r="H366" s="2">
        <v>1197</v>
      </c>
    </row>
    <row r="367" spans="1:8" ht="12.75">
      <c r="A367" s="76" t="s">
        <v>986</v>
      </c>
      <c r="B367" s="2" t="s">
        <v>833</v>
      </c>
      <c r="C367" s="2" t="s">
        <v>1547</v>
      </c>
      <c r="D367" s="2" t="s">
        <v>870</v>
      </c>
      <c r="E367" s="2" t="s">
        <v>871</v>
      </c>
      <c r="F367" s="2" t="s">
        <v>876</v>
      </c>
      <c r="G367" s="2" t="s">
        <v>498</v>
      </c>
      <c r="H367" s="2">
        <v>406</v>
      </c>
    </row>
    <row r="368" spans="1:8" ht="12.75">
      <c r="A368" s="76" t="s">
        <v>988</v>
      </c>
      <c r="B368" s="2" t="s">
        <v>833</v>
      </c>
      <c r="C368" s="2" t="s">
        <v>1548</v>
      </c>
      <c r="D368" s="2" t="s">
        <v>873</v>
      </c>
      <c r="E368" s="2" t="s">
        <v>874</v>
      </c>
      <c r="F368" s="2" t="s">
        <v>875</v>
      </c>
      <c r="G368" s="2" t="s">
        <v>498</v>
      </c>
      <c r="H368" s="2">
        <v>1603</v>
      </c>
    </row>
    <row r="369" spans="1:8" ht="12.75">
      <c r="A369" s="76" t="s">
        <v>990</v>
      </c>
      <c r="B369" s="2" t="s">
        <v>833</v>
      </c>
      <c r="C369" s="2" t="s">
        <v>1549</v>
      </c>
      <c r="D369" s="2" t="s">
        <v>20</v>
      </c>
      <c r="E369" s="2" t="s">
        <v>878</v>
      </c>
      <c r="F369" s="2" t="s">
        <v>558</v>
      </c>
      <c r="G369" s="2" t="s">
        <v>498</v>
      </c>
      <c r="H369" s="2">
        <v>1047</v>
      </c>
    </row>
    <row r="370" spans="1:8" ht="12.75">
      <c r="A370" s="76" t="s">
        <v>994</v>
      </c>
      <c r="B370" s="2" t="s">
        <v>833</v>
      </c>
      <c r="C370" s="2" t="s">
        <v>1550</v>
      </c>
      <c r="D370" s="2" t="s">
        <v>880</v>
      </c>
      <c r="E370" s="2" t="s">
        <v>886</v>
      </c>
      <c r="F370" s="2" t="s">
        <v>881</v>
      </c>
      <c r="G370" s="2" t="s">
        <v>498</v>
      </c>
      <c r="H370" s="2">
        <v>792</v>
      </c>
    </row>
    <row r="371" spans="1:8" ht="12.75">
      <c r="A371" s="76" t="s">
        <v>998</v>
      </c>
      <c r="B371" s="2" t="s">
        <v>833</v>
      </c>
      <c r="C371" s="2" t="s">
        <v>1551</v>
      </c>
      <c r="D371" s="2" t="s">
        <v>883</v>
      </c>
      <c r="E371" s="2" t="s">
        <v>884</v>
      </c>
      <c r="F371" s="2" t="s">
        <v>885</v>
      </c>
      <c r="G371" s="2" t="s">
        <v>498</v>
      </c>
      <c r="H371" s="2">
        <v>788</v>
      </c>
    </row>
    <row r="372" spans="1:4" ht="12.75">
      <c r="A372" s="76" t="s">
        <v>1001</v>
      </c>
      <c r="B372" s="2" t="s">
        <v>833</v>
      </c>
      <c r="C372" s="2" t="s">
        <v>1552</v>
      </c>
      <c r="D372" s="2" t="s">
        <v>20</v>
      </c>
    </row>
    <row r="373" spans="1:8" ht="12.75">
      <c r="A373" s="76" t="s">
        <v>1003</v>
      </c>
      <c r="B373" s="2" t="s">
        <v>833</v>
      </c>
      <c r="C373" s="2" t="s">
        <v>1241</v>
      </c>
      <c r="D373" s="2" t="s">
        <v>888</v>
      </c>
      <c r="E373" s="2" t="s">
        <v>889</v>
      </c>
      <c r="F373" s="2" t="s">
        <v>890</v>
      </c>
      <c r="G373" s="2" t="s">
        <v>498</v>
      </c>
      <c r="H373" s="2">
        <v>1601</v>
      </c>
    </row>
    <row r="374" spans="1:8" ht="12.75">
      <c r="A374" s="76" t="s">
        <v>1007</v>
      </c>
      <c r="B374" s="2" t="s">
        <v>833</v>
      </c>
      <c r="C374" s="2" t="s">
        <v>1242</v>
      </c>
      <c r="D374" s="2" t="s">
        <v>892</v>
      </c>
      <c r="E374" s="2" t="s">
        <v>893</v>
      </c>
      <c r="F374" s="2" t="s">
        <v>894</v>
      </c>
      <c r="G374" s="2" t="s">
        <v>498</v>
      </c>
      <c r="H374" s="2">
        <v>1727</v>
      </c>
    </row>
    <row r="375" spans="1:8" ht="12.75">
      <c r="A375" s="76" t="s">
        <v>1010</v>
      </c>
      <c r="B375" s="2" t="s">
        <v>833</v>
      </c>
      <c r="C375" s="2" t="s">
        <v>1243</v>
      </c>
      <c r="D375" s="2" t="s">
        <v>20</v>
      </c>
      <c r="E375" s="2" t="s">
        <v>896</v>
      </c>
      <c r="F375" s="2" t="s">
        <v>572</v>
      </c>
      <c r="G375" s="2" t="s">
        <v>498</v>
      </c>
      <c r="H375" s="2">
        <v>1197</v>
      </c>
    </row>
    <row r="376" spans="1:8" ht="12.75">
      <c r="A376" s="76" t="s">
        <v>1014</v>
      </c>
      <c r="B376" s="2" t="s">
        <v>833</v>
      </c>
      <c r="C376" s="2" t="s">
        <v>1244</v>
      </c>
      <c r="D376" s="2" t="s">
        <v>898</v>
      </c>
      <c r="E376" s="2" t="s">
        <v>899</v>
      </c>
      <c r="F376" s="2" t="s">
        <v>755</v>
      </c>
      <c r="G376" s="2" t="s">
        <v>498</v>
      </c>
      <c r="H376" s="2">
        <v>1024</v>
      </c>
    </row>
    <row r="377" spans="1:8" ht="12.75">
      <c r="A377" s="76" t="s">
        <v>1614</v>
      </c>
      <c r="B377" s="2" t="s">
        <v>833</v>
      </c>
      <c r="C377" s="2" t="s">
        <v>1245</v>
      </c>
      <c r="D377" s="2" t="s">
        <v>1069</v>
      </c>
      <c r="E377" s="2" t="s">
        <v>1246</v>
      </c>
      <c r="F377" s="2" t="s">
        <v>1093</v>
      </c>
      <c r="G377" s="2" t="s">
        <v>496</v>
      </c>
      <c r="H377" s="2">
        <v>450</v>
      </c>
    </row>
    <row r="378" spans="1:8" ht="12.75">
      <c r="A378" s="76" t="s">
        <v>1019</v>
      </c>
      <c r="B378" s="2" t="s">
        <v>833</v>
      </c>
      <c r="C378" s="2" t="s">
        <v>1247</v>
      </c>
      <c r="D378" s="2" t="s">
        <v>1069</v>
      </c>
      <c r="E378" s="2" t="s">
        <v>1246</v>
      </c>
      <c r="F378" s="2" t="s">
        <v>1091</v>
      </c>
      <c r="G378" s="2" t="s">
        <v>498</v>
      </c>
      <c r="H378" s="2">
        <v>350</v>
      </c>
    </row>
    <row r="380" spans="1:8" ht="12.75">
      <c r="A380" s="79" t="s">
        <v>1021</v>
      </c>
      <c r="B380" s="2" t="s">
        <v>904</v>
      </c>
      <c r="C380" s="2" t="s">
        <v>1263</v>
      </c>
      <c r="D380" s="2" t="s">
        <v>905</v>
      </c>
      <c r="E380" s="2" t="s">
        <v>906</v>
      </c>
      <c r="F380" s="2" t="s">
        <v>907</v>
      </c>
      <c r="G380" s="2" t="s">
        <v>498</v>
      </c>
      <c r="H380" s="2">
        <v>22725</v>
      </c>
    </row>
    <row r="381" spans="1:8" ht="12.75">
      <c r="A381" s="79" t="s">
        <v>1023</v>
      </c>
      <c r="B381" s="2" t="s">
        <v>904</v>
      </c>
      <c r="C381" s="2" t="s">
        <v>1264</v>
      </c>
      <c r="D381" s="2" t="s">
        <v>20</v>
      </c>
      <c r="E381" s="2" t="s">
        <v>718</v>
      </c>
      <c r="F381" s="2" t="s">
        <v>530</v>
      </c>
      <c r="G381" s="2" t="s">
        <v>498</v>
      </c>
      <c r="H381" s="2">
        <v>500</v>
      </c>
    </row>
    <row r="382" spans="1:8" ht="12.75">
      <c r="A382" s="79" t="s">
        <v>1025</v>
      </c>
      <c r="B382" s="2" t="s">
        <v>904</v>
      </c>
      <c r="C382" s="2" t="s">
        <v>1534</v>
      </c>
      <c r="D382" s="2" t="s">
        <v>24</v>
      </c>
      <c r="E382" s="2" t="s">
        <v>911</v>
      </c>
      <c r="F382" s="2" t="s">
        <v>1638</v>
      </c>
      <c r="G382" s="2" t="s">
        <v>498</v>
      </c>
      <c r="H382" s="2">
        <v>526</v>
      </c>
    </row>
    <row r="383" spans="1:8" ht="12.75">
      <c r="A383" s="79" t="s">
        <v>1029</v>
      </c>
      <c r="B383" s="2" t="s">
        <v>904</v>
      </c>
      <c r="C383" s="2" t="s">
        <v>1265</v>
      </c>
      <c r="D383" s="2" t="s">
        <v>20</v>
      </c>
      <c r="E383" s="2" t="s">
        <v>913</v>
      </c>
      <c r="F383" s="2" t="s">
        <v>572</v>
      </c>
      <c r="G383" s="2" t="s">
        <v>498</v>
      </c>
      <c r="H383" s="2">
        <v>1197</v>
      </c>
    </row>
    <row r="384" spans="1:8" ht="12.75">
      <c r="A384" s="79" t="s">
        <v>1031</v>
      </c>
      <c r="B384" s="2" t="s">
        <v>904</v>
      </c>
      <c r="C384" s="2" t="s">
        <v>1266</v>
      </c>
      <c r="D384" s="2" t="s">
        <v>915</v>
      </c>
      <c r="E384" s="2" t="s">
        <v>916</v>
      </c>
      <c r="F384" s="2" t="s">
        <v>141</v>
      </c>
      <c r="G384" s="2" t="s">
        <v>498</v>
      </c>
      <c r="H384" s="2">
        <v>1272</v>
      </c>
    </row>
    <row r="385" spans="1:8" ht="12.75">
      <c r="A385" s="79" t="s">
        <v>1248</v>
      </c>
      <c r="B385" s="2" t="s">
        <v>904</v>
      </c>
      <c r="C385" s="2" t="s">
        <v>1267</v>
      </c>
      <c r="D385" s="2" t="s">
        <v>918</v>
      </c>
      <c r="E385" s="2" t="s">
        <v>916</v>
      </c>
      <c r="F385" s="2" t="s">
        <v>919</v>
      </c>
      <c r="G385" s="2" t="s">
        <v>498</v>
      </c>
      <c r="H385" s="2">
        <v>1428</v>
      </c>
    </row>
    <row r="386" spans="1:8" ht="12.75">
      <c r="A386" s="79" t="s">
        <v>1038</v>
      </c>
      <c r="B386" s="2" t="s">
        <v>904</v>
      </c>
      <c r="C386" s="2" t="s">
        <v>1268</v>
      </c>
      <c r="D386" s="2" t="s">
        <v>20</v>
      </c>
      <c r="E386" s="2" t="s">
        <v>921</v>
      </c>
      <c r="F386" s="2" t="s">
        <v>687</v>
      </c>
      <c r="G386" s="2" t="s">
        <v>498</v>
      </c>
      <c r="H386" s="2">
        <v>1230</v>
      </c>
    </row>
    <row r="387" spans="1:8" ht="12.75">
      <c r="A387" s="79" t="s">
        <v>1040</v>
      </c>
      <c r="B387" s="2" t="s">
        <v>904</v>
      </c>
      <c r="C387" s="2" t="s">
        <v>1269</v>
      </c>
      <c r="D387" s="2" t="s">
        <v>923</v>
      </c>
      <c r="E387" s="2" t="s">
        <v>924</v>
      </c>
      <c r="F387" s="2" t="s">
        <v>925</v>
      </c>
      <c r="G387" s="2" t="s">
        <v>498</v>
      </c>
      <c r="H387" s="2">
        <v>1351</v>
      </c>
    </row>
    <row r="388" spans="1:8" ht="12.75">
      <c r="A388" s="79" t="s">
        <v>1249</v>
      </c>
      <c r="B388" s="2" t="s">
        <v>904</v>
      </c>
      <c r="C388" s="2" t="s">
        <v>1270</v>
      </c>
      <c r="D388" s="2" t="s">
        <v>927</v>
      </c>
      <c r="E388" s="2" t="s">
        <v>928</v>
      </c>
      <c r="F388" s="2" t="s">
        <v>929</v>
      </c>
      <c r="G388" s="2" t="s">
        <v>498</v>
      </c>
      <c r="H388" s="2">
        <v>957</v>
      </c>
    </row>
    <row r="389" spans="1:8" ht="12.75">
      <c r="A389" s="79" t="s">
        <v>1250</v>
      </c>
      <c r="B389" s="2" t="s">
        <v>904</v>
      </c>
      <c r="C389" s="2" t="s">
        <v>1271</v>
      </c>
      <c r="D389" s="2" t="s">
        <v>930</v>
      </c>
      <c r="E389" s="2" t="s">
        <v>931</v>
      </c>
      <c r="F389" s="2" t="s">
        <v>932</v>
      </c>
      <c r="G389" s="2" t="s">
        <v>498</v>
      </c>
      <c r="H389" s="2">
        <v>1244</v>
      </c>
    </row>
    <row r="390" spans="1:8" ht="12.75">
      <c r="A390" s="79" t="s">
        <v>1251</v>
      </c>
      <c r="B390" s="2" t="s">
        <v>904</v>
      </c>
      <c r="C390" s="2" t="s">
        <v>1272</v>
      </c>
      <c r="D390" s="2" t="s">
        <v>934</v>
      </c>
      <c r="E390" s="2" t="s">
        <v>931</v>
      </c>
      <c r="F390" s="2" t="s">
        <v>935</v>
      </c>
      <c r="G390" s="2" t="s">
        <v>498</v>
      </c>
      <c r="H390" s="2">
        <v>1869</v>
      </c>
    </row>
    <row r="391" spans="1:8" ht="12.75">
      <c r="A391" s="79" t="s">
        <v>1252</v>
      </c>
      <c r="B391" s="2" t="s">
        <v>904</v>
      </c>
      <c r="C391" s="2" t="s">
        <v>1273</v>
      </c>
      <c r="D391" s="2" t="s">
        <v>937</v>
      </c>
      <c r="E391" s="2" t="s">
        <v>938</v>
      </c>
      <c r="F391" s="2" t="s">
        <v>939</v>
      </c>
      <c r="G391" s="2" t="s">
        <v>498</v>
      </c>
      <c r="H391" s="2">
        <v>2032</v>
      </c>
    </row>
    <row r="392" spans="1:8" ht="12.75">
      <c r="A392" s="79" t="s">
        <v>1253</v>
      </c>
      <c r="B392" s="2" t="s">
        <v>904</v>
      </c>
      <c r="C392" s="2" t="s">
        <v>1274</v>
      </c>
      <c r="D392" s="2" t="s">
        <v>20</v>
      </c>
      <c r="E392" s="2" t="s">
        <v>941</v>
      </c>
      <c r="F392" s="2" t="s">
        <v>572</v>
      </c>
      <c r="G392" s="2" t="s">
        <v>498</v>
      </c>
      <c r="H392" s="2">
        <v>1197</v>
      </c>
    </row>
    <row r="393" spans="1:8" ht="12.75">
      <c r="A393" s="79" t="s">
        <v>1254</v>
      </c>
      <c r="B393" s="2" t="s">
        <v>904</v>
      </c>
      <c r="C393" s="2" t="s">
        <v>1275</v>
      </c>
      <c r="D393" s="2" t="s">
        <v>942</v>
      </c>
      <c r="E393" s="2" t="s">
        <v>943</v>
      </c>
      <c r="F393" s="2" t="s">
        <v>944</v>
      </c>
      <c r="G393" s="2" t="s">
        <v>498</v>
      </c>
      <c r="H393" s="2">
        <v>2365</v>
      </c>
    </row>
    <row r="394" spans="1:8" ht="12.75">
      <c r="A394" s="79" t="s">
        <v>1255</v>
      </c>
      <c r="B394" s="2" t="s">
        <v>904</v>
      </c>
      <c r="C394" s="2" t="s">
        <v>1276</v>
      </c>
      <c r="D394" s="2" t="s">
        <v>20</v>
      </c>
      <c r="E394" s="2" t="s">
        <v>946</v>
      </c>
      <c r="F394" s="2" t="s">
        <v>572</v>
      </c>
      <c r="G394" s="2" t="s">
        <v>498</v>
      </c>
      <c r="H394" s="2">
        <v>1197</v>
      </c>
    </row>
    <row r="395" spans="1:8" ht="12.75">
      <c r="A395" s="79" t="s">
        <v>1256</v>
      </c>
      <c r="B395" s="2" t="s">
        <v>904</v>
      </c>
      <c r="C395" s="2" t="s">
        <v>1277</v>
      </c>
      <c r="D395" s="2" t="s">
        <v>952</v>
      </c>
      <c r="E395" s="2" t="s">
        <v>948</v>
      </c>
      <c r="F395" s="2" t="s">
        <v>881</v>
      </c>
      <c r="G395" s="2" t="s">
        <v>498</v>
      </c>
      <c r="H395" s="2">
        <v>792</v>
      </c>
    </row>
    <row r="396" spans="1:8" ht="12.75">
      <c r="A396" s="79" t="s">
        <v>1257</v>
      </c>
      <c r="B396" s="2" t="s">
        <v>904</v>
      </c>
      <c r="C396" s="2" t="s">
        <v>1278</v>
      </c>
      <c r="D396" s="2" t="s">
        <v>950</v>
      </c>
      <c r="E396" s="2" t="s">
        <v>948</v>
      </c>
      <c r="F396" s="2" t="s">
        <v>951</v>
      </c>
      <c r="G396" s="2" t="s">
        <v>498</v>
      </c>
      <c r="H396" s="2">
        <v>5911</v>
      </c>
    </row>
    <row r="397" spans="1:8" ht="12.75">
      <c r="A397" s="79" t="s">
        <v>1258</v>
      </c>
      <c r="B397" s="2" t="s">
        <v>904</v>
      </c>
      <c r="C397" s="2" t="s">
        <v>1279</v>
      </c>
      <c r="D397" s="2" t="s">
        <v>24</v>
      </c>
      <c r="E397" s="2" t="s">
        <v>954</v>
      </c>
      <c r="F397" s="2" t="s">
        <v>1639</v>
      </c>
      <c r="G397" s="2" t="s">
        <v>498</v>
      </c>
      <c r="H397" s="2">
        <v>500</v>
      </c>
    </row>
    <row r="398" spans="1:8" ht="12.75">
      <c r="A398" s="79" t="s">
        <v>1259</v>
      </c>
      <c r="B398" s="2" t="s">
        <v>904</v>
      </c>
      <c r="C398" s="2" t="s">
        <v>1280</v>
      </c>
      <c r="D398" s="2" t="s">
        <v>20</v>
      </c>
      <c r="E398" s="2" t="s">
        <v>956</v>
      </c>
      <c r="F398" s="2" t="s">
        <v>432</v>
      </c>
      <c r="G398" s="2" t="s">
        <v>498</v>
      </c>
      <c r="H398" s="2">
        <v>37</v>
      </c>
    </row>
    <row r="399" spans="1:8" ht="12.75">
      <c r="A399" s="79" t="s">
        <v>1260</v>
      </c>
      <c r="B399" s="2" t="s">
        <v>904</v>
      </c>
      <c r="C399" s="2" t="s">
        <v>1281</v>
      </c>
      <c r="D399" s="2" t="s">
        <v>958</v>
      </c>
      <c r="E399" s="2" t="s">
        <v>959</v>
      </c>
      <c r="F399" s="2" t="s">
        <v>586</v>
      </c>
      <c r="G399" s="2" t="s">
        <v>498</v>
      </c>
      <c r="H399" s="2">
        <v>640</v>
      </c>
    </row>
    <row r="400" spans="1:8" ht="12.75">
      <c r="A400" s="79" t="s">
        <v>1261</v>
      </c>
      <c r="B400" s="2" t="s">
        <v>904</v>
      </c>
      <c r="C400" s="2" t="s">
        <v>1282</v>
      </c>
      <c r="D400" s="2" t="s">
        <v>20</v>
      </c>
      <c r="E400" s="2" t="s">
        <v>961</v>
      </c>
      <c r="F400" s="2" t="s">
        <v>572</v>
      </c>
      <c r="G400" s="2" t="s">
        <v>498</v>
      </c>
      <c r="H400" s="2">
        <v>1197</v>
      </c>
    </row>
    <row r="401" spans="1:8" ht="12.75">
      <c r="A401" s="79" t="s">
        <v>1262</v>
      </c>
      <c r="B401" s="2" t="s">
        <v>904</v>
      </c>
      <c r="C401" s="2" t="s">
        <v>1283</v>
      </c>
      <c r="D401" s="2" t="s">
        <v>963</v>
      </c>
      <c r="E401" s="2" t="s">
        <v>964</v>
      </c>
      <c r="F401" s="2" t="s">
        <v>965</v>
      </c>
      <c r="G401" s="2" t="s">
        <v>498</v>
      </c>
      <c r="H401" s="2">
        <v>366</v>
      </c>
    </row>
    <row r="402" spans="1:8" ht="12.75">
      <c r="A402" s="79" t="s">
        <v>1289</v>
      </c>
      <c r="B402" s="2" t="s">
        <v>904</v>
      </c>
      <c r="C402" s="2" t="s">
        <v>1284</v>
      </c>
      <c r="D402" s="2" t="s">
        <v>20</v>
      </c>
      <c r="E402" s="2" t="s">
        <v>967</v>
      </c>
      <c r="F402" s="2" t="s">
        <v>383</v>
      </c>
      <c r="G402" s="2" t="s">
        <v>498</v>
      </c>
      <c r="H402" s="2">
        <v>1054</v>
      </c>
    </row>
    <row r="403" spans="1:8" ht="12.75">
      <c r="A403" s="79" t="s">
        <v>1292</v>
      </c>
      <c r="B403" s="2" t="s">
        <v>904</v>
      </c>
      <c r="C403" s="2" t="s">
        <v>1285</v>
      </c>
      <c r="D403" s="2" t="s">
        <v>968</v>
      </c>
      <c r="E403" s="2" t="s">
        <v>969</v>
      </c>
      <c r="F403" s="2" t="s">
        <v>970</v>
      </c>
      <c r="G403" s="2" t="s">
        <v>498</v>
      </c>
      <c r="H403" s="2">
        <v>874</v>
      </c>
    </row>
    <row r="404" spans="1:8" ht="12.75">
      <c r="A404" s="79" t="s">
        <v>1293</v>
      </c>
      <c r="B404" s="2" t="s">
        <v>904</v>
      </c>
      <c r="C404" s="2" t="s">
        <v>1286</v>
      </c>
      <c r="D404" s="2" t="s">
        <v>20</v>
      </c>
      <c r="E404" s="2" t="s">
        <v>971</v>
      </c>
      <c r="F404" s="2" t="s">
        <v>383</v>
      </c>
      <c r="G404" s="2" t="s">
        <v>498</v>
      </c>
      <c r="H404" s="2">
        <v>1054</v>
      </c>
    </row>
    <row r="405" spans="1:8" ht="12.75">
      <c r="A405" s="79" t="s">
        <v>1294</v>
      </c>
      <c r="B405" s="2" t="s">
        <v>904</v>
      </c>
      <c r="C405" s="2" t="s">
        <v>1287</v>
      </c>
      <c r="D405" s="2" t="s">
        <v>973</v>
      </c>
      <c r="E405" s="2" t="s">
        <v>974</v>
      </c>
      <c r="F405" s="2" t="s">
        <v>876</v>
      </c>
      <c r="G405" s="2" t="s">
        <v>498</v>
      </c>
      <c r="H405" s="2">
        <v>406</v>
      </c>
    </row>
    <row r="406" spans="1:8" ht="12.75">
      <c r="A406" s="79" t="s">
        <v>1295</v>
      </c>
      <c r="B406" s="2" t="s">
        <v>904</v>
      </c>
      <c r="C406" s="2" t="s">
        <v>1288</v>
      </c>
      <c r="D406" s="2" t="s">
        <v>20</v>
      </c>
      <c r="E406" s="2" t="s">
        <v>976</v>
      </c>
      <c r="F406" s="2" t="s">
        <v>572</v>
      </c>
      <c r="G406" s="2" t="s">
        <v>498</v>
      </c>
      <c r="H406" s="2">
        <v>1197</v>
      </c>
    </row>
    <row r="407" spans="1:8" ht="12.75">
      <c r="A407" s="79" t="s">
        <v>1296</v>
      </c>
      <c r="B407" s="2" t="s">
        <v>904</v>
      </c>
      <c r="C407" s="2" t="s">
        <v>1290</v>
      </c>
      <c r="D407" s="2" t="s">
        <v>1069</v>
      </c>
      <c r="E407" s="2" t="s">
        <v>1291</v>
      </c>
      <c r="F407" s="2" t="s">
        <v>1413</v>
      </c>
      <c r="G407" s="2" t="s">
        <v>498</v>
      </c>
      <c r="H407" s="2">
        <v>1380</v>
      </c>
    </row>
    <row r="409" spans="1:8" ht="12.75">
      <c r="A409" s="85" t="s">
        <v>1297</v>
      </c>
      <c r="B409" s="2" t="s">
        <v>981</v>
      </c>
      <c r="C409" s="2" t="s">
        <v>1314</v>
      </c>
      <c r="D409" s="2" t="s">
        <v>982</v>
      </c>
      <c r="E409" s="2" t="s">
        <v>983</v>
      </c>
      <c r="F409" s="2" t="s">
        <v>984</v>
      </c>
      <c r="G409" s="2" t="s">
        <v>498</v>
      </c>
      <c r="H409" s="2">
        <v>21580</v>
      </c>
    </row>
    <row r="410" spans="1:8" ht="12.75">
      <c r="A410" s="85" t="s">
        <v>1298</v>
      </c>
      <c r="B410" s="2" t="s">
        <v>981</v>
      </c>
      <c r="C410" s="2" t="s">
        <v>1315</v>
      </c>
      <c r="D410" s="2" t="s">
        <v>20</v>
      </c>
      <c r="E410" s="2" t="s">
        <v>718</v>
      </c>
      <c r="F410" s="2" t="s">
        <v>530</v>
      </c>
      <c r="G410" s="2" t="s">
        <v>498</v>
      </c>
      <c r="H410" s="2">
        <v>500</v>
      </c>
    </row>
    <row r="411" spans="1:8" ht="12.75">
      <c r="A411" s="85" t="s">
        <v>1299</v>
      </c>
      <c r="B411" s="2" t="s">
        <v>981</v>
      </c>
      <c r="C411" s="2" t="s">
        <v>1316</v>
      </c>
      <c r="D411" s="2" t="s">
        <v>24</v>
      </c>
      <c r="E411" s="2" t="s">
        <v>987</v>
      </c>
      <c r="F411" s="2" t="s">
        <v>1640</v>
      </c>
      <c r="G411" s="2" t="s">
        <v>498</v>
      </c>
      <c r="H411" s="2">
        <v>800</v>
      </c>
    </row>
    <row r="412" spans="1:8" ht="12.75">
      <c r="A412" s="85" t="s">
        <v>1300</v>
      </c>
      <c r="B412" s="2" t="s">
        <v>981</v>
      </c>
      <c r="C412" s="2" t="s">
        <v>1317</v>
      </c>
      <c r="D412" s="2" t="s">
        <v>20</v>
      </c>
      <c r="E412" s="2" t="s">
        <v>989</v>
      </c>
      <c r="F412" s="2" t="s">
        <v>687</v>
      </c>
      <c r="G412" s="2" t="s">
        <v>498</v>
      </c>
      <c r="H412" s="2">
        <v>1230</v>
      </c>
    </row>
    <row r="413" spans="1:8" ht="12.75">
      <c r="A413" s="85" t="s">
        <v>1301</v>
      </c>
      <c r="B413" s="2" t="s">
        <v>981</v>
      </c>
      <c r="C413" s="2" t="s">
        <v>1318</v>
      </c>
      <c r="D413" s="2" t="s">
        <v>991</v>
      </c>
      <c r="E413" s="2" t="s">
        <v>992</v>
      </c>
      <c r="F413" s="2" t="s">
        <v>993</v>
      </c>
      <c r="G413" s="2" t="s">
        <v>498</v>
      </c>
      <c r="H413" s="2">
        <v>1571</v>
      </c>
    </row>
    <row r="414" spans="1:8" ht="12.75">
      <c r="A414" s="85" t="s">
        <v>1302</v>
      </c>
      <c r="B414" s="2" t="s">
        <v>981</v>
      </c>
      <c r="C414" s="2" t="s">
        <v>1319</v>
      </c>
      <c r="D414" s="2" t="s">
        <v>995</v>
      </c>
      <c r="E414" s="2" t="s">
        <v>996</v>
      </c>
      <c r="F414" s="2" t="s">
        <v>997</v>
      </c>
      <c r="G414" s="2" t="s">
        <v>498</v>
      </c>
      <c r="H414" s="2">
        <v>1646</v>
      </c>
    </row>
    <row r="415" spans="1:8" ht="12.75">
      <c r="A415" s="85" t="s">
        <v>1303</v>
      </c>
      <c r="B415" s="2" t="s">
        <v>981</v>
      </c>
      <c r="C415" s="2" t="s">
        <v>1320</v>
      </c>
      <c r="D415" s="2" t="s">
        <v>999</v>
      </c>
      <c r="E415" s="2" t="s">
        <v>996</v>
      </c>
      <c r="F415" s="2" t="s">
        <v>1000</v>
      </c>
      <c r="G415" s="2" t="s">
        <v>498</v>
      </c>
      <c r="H415" s="2">
        <v>1128</v>
      </c>
    </row>
    <row r="416" spans="1:8" ht="12.75">
      <c r="A416" s="85" t="s">
        <v>1304</v>
      </c>
      <c r="B416" s="2" t="s">
        <v>981</v>
      </c>
      <c r="C416" s="2" t="s">
        <v>1321</v>
      </c>
      <c r="D416" s="2" t="s">
        <v>20</v>
      </c>
      <c r="E416" s="2" t="s">
        <v>1002</v>
      </c>
      <c r="F416" s="2" t="s">
        <v>572</v>
      </c>
      <c r="G416" s="2" t="s">
        <v>498</v>
      </c>
      <c r="H416" s="2">
        <v>1197</v>
      </c>
    </row>
    <row r="417" spans="1:8" ht="12.75">
      <c r="A417" s="85" t="s">
        <v>1305</v>
      </c>
      <c r="B417" s="2" t="s">
        <v>981</v>
      </c>
      <c r="C417" s="2" t="s">
        <v>1322</v>
      </c>
      <c r="D417" s="2" t="s">
        <v>1004</v>
      </c>
      <c r="E417" s="2" t="s">
        <v>1005</v>
      </c>
      <c r="F417" s="2" t="s">
        <v>1006</v>
      </c>
      <c r="G417" s="2" t="s">
        <v>498</v>
      </c>
      <c r="H417" s="2">
        <v>1930</v>
      </c>
    </row>
    <row r="418" spans="1:8" ht="12.75">
      <c r="A418" s="85" t="s">
        <v>1306</v>
      </c>
      <c r="B418" s="2" t="s">
        <v>981</v>
      </c>
      <c r="C418" s="2" t="s">
        <v>1323</v>
      </c>
      <c r="D418" s="2" t="s">
        <v>1008</v>
      </c>
      <c r="E418" s="2" t="s">
        <v>1005</v>
      </c>
      <c r="F418" s="2" t="s">
        <v>1009</v>
      </c>
      <c r="G418" s="2" t="s">
        <v>498</v>
      </c>
      <c r="H418" s="2">
        <v>1162</v>
      </c>
    </row>
    <row r="419" spans="1:8" ht="12.75">
      <c r="A419" s="85" t="s">
        <v>1307</v>
      </c>
      <c r="B419" s="2" t="s">
        <v>981</v>
      </c>
      <c r="C419" s="2" t="s">
        <v>1324</v>
      </c>
      <c r="D419" s="2" t="s">
        <v>1011</v>
      </c>
      <c r="E419" s="2" t="s">
        <v>1012</v>
      </c>
      <c r="F419" s="2" t="s">
        <v>1013</v>
      </c>
      <c r="G419" s="2" t="s">
        <v>498</v>
      </c>
      <c r="H419" s="2">
        <v>1585</v>
      </c>
    </row>
    <row r="420" spans="1:8" ht="12.75">
      <c r="A420" s="85" t="s">
        <v>1308</v>
      </c>
      <c r="B420" s="2" t="s">
        <v>981</v>
      </c>
      <c r="C420" s="2" t="s">
        <v>1325</v>
      </c>
      <c r="D420" s="2" t="s">
        <v>1015</v>
      </c>
      <c r="E420" s="2" t="s">
        <v>1012</v>
      </c>
      <c r="F420" s="2" t="s">
        <v>894</v>
      </c>
      <c r="G420" s="2" t="s">
        <v>498</v>
      </c>
      <c r="H420" s="2">
        <v>1727</v>
      </c>
    </row>
    <row r="421" spans="1:8" ht="12.75">
      <c r="A421" s="85" t="s">
        <v>1309</v>
      </c>
      <c r="B421" s="2" t="s">
        <v>981</v>
      </c>
      <c r="C421" s="2" t="s">
        <v>1326</v>
      </c>
      <c r="D421" s="2" t="s">
        <v>1016</v>
      </c>
      <c r="E421" s="2" t="s">
        <v>1017</v>
      </c>
      <c r="F421" s="2" t="s">
        <v>1018</v>
      </c>
      <c r="G421" s="2" t="s">
        <v>498</v>
      </c>
      <c r="H421" s="2">
        <v>4186</v>
      </c>
    </row>
    <row r="422" spans="1:8" ht="12.75">
      <c r="A422" s="85" t="s">
        <v>1310</v>
      </c>
      <c r="B422" s="2" t="s">
        <v>981</v>
      </c>
      <c r="C422" s="2" t="s">
        <v>1327</v>
      </c>
      <c r="D422" s="2" t="s">
        <v>20</v>
      </c>
      <c r="E422" s="2" t="s">
        <v>1020</v>
      </c>
      <c r="F422" s="2" t="s">
        <v>687</v>
      </c>
      <c r="G422" s="2" t="s">
        <v>498</v>
      </c>
      <c r="H422" s="2">
        <v>1230</v>
      </c>
    </row>
    <row r="423" spans="1:8" ht="12.75">
      <c r="A423" s="85" t="s">
        <v>1311</v>
      </c>
      <c r="B423" s="2" t="s">
        <v>981</v>
      </c>
      <c r="C423" s="2" t="s">
        <v>1328</v>
      </c>
      <c r="D423" s="2" t="s">
        <v>20</v>
      </c>
      <c r="E423" s="2" t="s">
        <v>1022</v>
      </c>
      <c r="F423" s="2" t="s">
        <v>432</v>
      </c>
      <c r="G423" s="2" t="s">
        <v>498</v>
      </c>
      <c r="H423" s="2">
        <v>37</v>
      </c>
    </row>
    <row r="424" spans="1:8" ht="12.75">
      <c r="A424" s="85" t="s">
        <v>1312</v>
      </c>
      <c r="B424" s="2" t="s">
        <v>981</v>
      </c>
      <c r="C424" s="2" t="s">
        <v>1329</v>
      </c>
      <c r="D424" s="2" t="s">
        <v>20</v>
      </c>
      <c r="E424" s="2" t="s">
        <v>1024</v>
      </c>
      <c r="F424" s="2" t="s">
        <v>432</v>
      </c>
      <c r="G424" s="2" t="s">
        <v>498</v>
      </c>
      <c r="H424" s="2">
        <v>37</v>
      </c>
    </row>
    <row r="425" spans="1:8" ht="12.75">
      <c r="A425" s="85" t="s">
        <v>1313</v>
      </c>
      <c r="B425" s="2" t="s">
        <v>981</v>
      </c>
      <c r="C425" s="2" t="s">
        <v>1330</v>
      </c>
      <c r="D425" s="2" t="s">
        <v>1026</v>
      </c>
      <c r="E425" s="2" t="s">
        <v>1027</v>
      </c>
      <c r="F425" s="2" t="s">
        <v>1028</v>
      </c>
      <c r="G425" s="2" t="s">
        <v>498</v>
      </c>
      <c r="H425" s="2">
        <v>2134</v>
      </c>
    </row>
    <row r="426" spans="1:8" ht="12.75">
      <c r="A426" s="85" t="s">
        <v>1336</v>
      </c>
      <c r="B426" s="2" t="s">
        <v>981</v>
      </c>
      <c r="C426" s="2" t="s">
        <v>1331</v>
      </c>
      <c r="D426" s="2" t="s">
        <v>1032</v>
      </c>
      <c r="E426" s="2" t="s">
        <v>1030</v>
      </c>
      <c r="F426" s="2" t="s">
        <v>372</v>
      </c>
      <c r="G426" s="2" t="s">
        <v>498</v>
      </c>
      <c r="H426" s="2">
        <v>1016</v>
      </c>
    </row>
    <row r="427" spans="1:8" ht="12.75">
      <c r="A427" s="85" t="s">
        <v>1339</v>
      </c>
      <c r="B427" s="2" t="s">
        <v>981</v>
      </c>
      <c r="C427" s="2" t="s">
        <v>1332</v>
      </c>
      <c r="D427" s="2" t="s">
        <v>1033</v>
      </c>
      <c r="E427" s="2" t="s">
        <v>1034</v>
      </c>
      <c r="F427" s="2" t="s">
        <v>393</v>
      </c>
      <c r="G427" s="2" t="s">
        <v>498</v>
      </c>
      <c r="H427" s="2">
        <v>1707</v>
      </c>
    </row>
    <row r="428" spans="1:8" ht="12.75">
      <c r="A428" s="85" t="s">
        <v>1342</v>
      </c>
      <c r="B428" s="2" t="s">
        <v>981</v>
      </c>
      <c r="C428" s="2" t="s">
        <v>1333</v>
      </c>
      <c r="D428" s="2" t="s">
        <v>1035</v>
      </c>
      <c r="E428" s="2" t="s">
        <v>1036</v>
      </c>
      <c r="F428" s="2" t="s">
        <v>1037</v>
      </c>
      <c r="G428" s="2" t="s">
        <v>498</v>
      </c>
      <c r="H428" s="2">
        <v>1839</v>
      </c>
    </row>
    <row r="429" spans="1:8" ht="12.75">
      <c r="A429" s="85" t="s">
        <v>1345</v>
      </c>
      <c r="B429" s="2" t="s">
        <v>981</v>
      </c>
      <c r="C429" s="2" t="s">
        <v>1334</v>
      </c>
      <c r="D429" s="2" t="s">
        <v>20</v>
      </c>
      <c r="E429" s="2" t="s">
        <v>1039</v>
      </c>
      <c r="F429" s="2" t="s">
        <v>558</v>
      </c>
      <c r="G429" s="2" t="s">
        <v>498</v>
      </c>
      <c r="H429" s="2">
        <v>1047</v>
      </c>
    </row>
    <row r="430" spans="1:8" ht="12.75">
      <c r="A430" s="85" t="s">
        <v>1347</v>
      </c>
      <c r="B430" s="2" t="s">
        <v>981</v>
      </c>
      <c r="C430" s="2" t="s">
        <v>1335</v>
      </c>
      <c r="D430" s="2" t="s">
        <v>1041</v>
      </c>
      <c r="E430" s="2" t="s">
        <v>1042</v>
      </c>
      <c r="F430" s="2" t="s">
        <v>1043</v>
      </c>
      <c r="G430" s="2" t="s">
        <v>498</v>
      </c>
      <c r="H430" s="2">
        <v>691</v>
      </c>
    </row>
    <row r="431" spans="1:8" ht="12.75">
      <c r="A431" s="85" t="s">
        <v>1348</v>
      </c>
      <c r="B431" s="2" t="s">
        <v>981</v>
      </c>
      <c r="C431" s="2" t="s">
        <v>1337</v>
      </c>
      <c r="D431" s="2" t="s">
        <v>1069</v>
      </c>
      <c r="E431" s="2" t="s">
        <v>1338</v>
      </c>
      <c r="F431" s="2" t="s">
        <v>1100</v>
      </c>
      <c r="G431" s="2" t="s">
        <v>498</v>
      </c>
      <c r="H431" s="2">
        <v>400</v>
      </c>
    </row>
    <row r="432" spans="1:8" ht="12.75">
      <c r="A432" s="85" t="s">
        <v>1350</v>
      </c>
      <c r="B432" s="2" t="s">
        <v>981</v>
      </c>
      <c r="C432" s="2" t="s">
        <v>1340</v>
      </c>
      <c r="D432" s="2" t="s">
        <v>1069</v>
      </c>
      <c r="E432" s="2" t="s">
        <v>1341</v>
      </c>
      <c r="F432" s="2" t="s">
        <v>1392</v>
      </c>
      <c r="G432" s="2" t="s">
        <v>498</v>
      </c>
      <c r="H432" s="2">
        <v>780</v>
      </c>
    </row>
    <row r="433" spans="1:8" ht="12.75">
      <c r="A433" s="85" t="s">
        <v>1352</v>
      </c>
      <c r="B433" s="2" t="s">
        <v>981</v>
      </c>
      <c r="C433" s="2" t="s">
        <v>1343</v>
      </c>
      <c r="D433" s="2" t="s">
        <v>1069</v>
      </c>
      <c r="E433" s="2" t="s">
        <v>1341</v>
      </c>
      <c r="F433" s="2" t="s">
        <v>1421</v>
      </c>
      <c r="G433" s="2" t="s">
        <v>498</v>
      </c>
      <c r="H433" s="2">
        <v>180</v>
      </c>
    </row>
    <row r="434" spans="1:8" ht="12.75">
      <c r="A434" s="85" t="s">
        <v>1372</v>
      </c>
      <c r="B434" s="2" t="s">
        <v>981</v>
      </c>
      <c r="C434" s="2" t="s">
        <v>1414</v>
      </c>
      <c r="D434" s="2" t="s">
        <v>1069</v>
      </c>
      <c r="E434" s="2" t="s">
        <v>1346</v>
      </c>
      <c r="F434" s="2" t="s">
        <v>1374</v>
      </c>
      <c r="G434" s="2" t="s">
        <v>498</v>
      </c>
      <c r="H434" s="2">
        <v>250</v>
      </c>
    </row>
    <row r="435" spans="1:8" ht="12.75">
      <c r="A435" s="85" t="s">
        <v>1615</v>
      </c>
      <c r="B435" s="2" t="s">
        <v>981</v>
      </c>
      <c r="C435" s="2" t="s">
        <v>1415</v>
      </c>
      <c r="D435" s="2" t="s">
        <v>1069</v>
      </c>
      <c r="E435" s="2" t="s">
        <v>1344</v>
      </c>
      <c r="F435" s="2" t="s">
        <v>1422</v>
      </c>
      <c r="G435" s="2" t="s">
        <v>498</v>
      </c>
      <c r="H435" s="2">
        <v>80</v>
      </c>
    </row>
    <row r="436" spans="1:8" ht="12.75">
      <c r="A436" s="85" t="s">
        <v>1616</v>
      </c>
      <c r="B436" s="2" t="s">
        <v>981</v>
      </c>
      <c r="C436" s="2" t="s">
        <v>1416</v>
      </c>
      <c r="D436" s="2" t="s">
        <v>1069</v>
      </c>
      <c r="E436" s="2" t="s">
        <v>1341</v>
      </c>
      <c r="F436" s="2" t="s">
        <v>1388</v>
      </c>
      <c r="G436" s="2" t="s">
        <v>498</v>
      </c>
      <c r="H436" s="2">
        <v>540</v>
      </c>
    </row>
    <row r="437" spans="1:8" ht="12.75">
      <c r="A437" s="85" t="s">
        <v>1617</v>
      </c>
      <c r="B437" s="2" t="s">
        <v>981</v>
      </c>
      <c r="C437" s="2" t="s">
        <v>1417</v>
      </c>
      <c r="D437" s="2" t="s">
        <v>1069</v>
      </c>
      <c r="E437" s="2" t="s">
        <v>1341</v>
      </c>
      <c r="F437" s="2" t="s">
        <v>1423</v>
      </c>
      <c r="G437" s="2" t="s">
        <v>498</v>
      </c>
      <c r="H437" s="2">
        <v>380</v>
      </c>
    </row>
    <row r="438" spans="1:8" ht="12.75">
      <c r="A438" s="85" t="s">
        <v>1618</v>
      </c>
      <c r="B438" s="2" t="s">
        <v>981</v>
      </c>
      <c r="C438" s="2" t="s">
        <v>1418</v>
      </c>
      <c r="D438" s="2" t="s">
        <v>1069</v>
      </c>
      <c r="E438" s="2" t="s">
        <v>1341</v>
      </c>
      <c r="F438" s="2" t="s">
        <v>1424</v>
      </c>
      <c r="G438" s="2" t="s">
        <v>498</v>
      </c>
      <c r="H438" s="2">
        <v>890</v>
      </c>
    </row>
    <row r="439" spans="1:8" ht="12.75">
      <c r="A439" s="85" t="s">
        <v>1619</v>
      </c>
      <c r="B439" s="2" t="s">
        <v>981</v>
      </c>
      <c r="C439" s="2" t="s">
        <v>1419</v>
      </c>
      <c r="D439" s="2" t="s">
        <v>1069</v>
      </c>
      <c r="E439" s="2" t="s">
        <v>1341</v>
      </c>
      <c r="F439" s="2" t="s">
        <v>1074</v>
      </c>
      <c r="G439" s="2" t="s">
        <v>498</v>
      </c>
      <c r="H439" s="2">
        <v>200</v>
      </c>
    </row>
    <row r="440" spans="1:8" ht="12.75">
      <c r="A440" s="85" t="s">
        <v>1620</v>
      </c>
      <c r="B440" s="2" t="s">
        <v>981</v>
      </c>
      <c r="C440" s="2" t="s">
        <v>1420</v>
      </c>
      <c r="D440" s="2" t="s">
        <v>1069</v>
      </c>
      <c r="E440" s="2" t="s">
        <v>1341</v>
      </c>
      <c r="F440" s="2" t="s">
        <v>1376</v>
      </c>
      <c r="G440" s="2" t="s">
        <v>498</v>
      </c>
      <c r="H440" s="2">
        <v>530</v>
      </c>
    </row>
    <row r="442" spans="1:8" ht="12.75">
      <c r="A442" s="81" t="s">
        <v>1621</v>
      </c>
      <c r="B442" s="10" t="s">
        <v>1658</v>
      </c>
      <c r="C442" s="10" t="s">
        <v>1651</v>
      </c>
      <c r="D442" s="10" t="s">
        <v>1069</v>
      </c>
      <c r="E442" s="2" t="s">
        <v>1748</v>
      </c>
      <c r="F442" s="2" t="s">
        <v>1744</v>
      </c>
      <c r="G442" s="10" t="s">
        <v>147</v>
      </c>
      <c r="H442" s="9"/>
    </row>
    <row r="443" spans="1:8" ht="12.75">
      <c r="A443" s="81" t="s">
        <v>1622</v>
      </c>
      <c r="B443" s="10" t="s">
        <v>1658</v>
      </c>
      <c r="C443" s="10" t="s">
        <v>1652</v>
      </c>
      <c r="D443" s="10" t="s">
        <v>20</v>
      </c>
      <c r="E443" s="2" t="s">
        <v>1746</v>
      </c>
      <c r="F443" s="2" t="s">
        <v>432</v>
      </c>
      <c r="G443" s="10" t="s">
        <v>147</v>
      </c>
      <c r="H443" s="9"/>
    </row>
    <row r="444" spans="1:8" ht="12.75">
      <c r="A444" s="81" t="s">
        <v>1623</v>
      </c>
      <c r="B444" s="10" t="s">
        <v>1658</v>
      </c>
      <c r="C444" s="10" t="s">
        <v>1653</v>
      </c>
      <c r="D444" s="10" t="s">
        <v>1069</v>
      </c>
      <c r="E444" s="2" t="s">
        <v>1747</v>
      </c>
      <c r="F444" s="2" t="s">
        <v>1745</v>
      </c>
      <c r="G444" s="10" t="s">
        <v>147</v>
      </c>
      <c r="H444" s="9"/>
    </row>
    <row r="445" spans="2:8" ht="12.75">
      <c r="B445" s="10"/>
      <c r="C445" s="10"/>
      <c r="D445" s="10"/>
      <c r="E445" s="10"/>
      <c r="F445" s="10"/>
      <c r="G445" s="10"/>
      <c r="H445" s="9"/>
    </row>
    <row r="446" spans="1:8" ht="12.75">
      <c r="A446" s="81" t="s">
        <v>1624</v>
      </c>
      <c r="B446" s="10" t="s">
        <v>1659</v>
      </c>
      <c r="C446" s="10" t="s">
        <v>1654</v>
      </c>
      <c r="D446" s="2" t="s">
        <v>1667</v>
      </c>
      <c r="E446" s="2" t="s">
        <v>1749</v>
      </c>
      <c r="F446" s="2" t="s">
        <v>1750</v>
      </c>
      <c r="G446" s="10" t="s">
        <v>147</v>
      </c>
      <c r="H446" s="9"/>
    </row>
    <row r="447" spans="1:8" ht="12.75">
      <c r="A447" s="81" t="s">
        <v>1625</v>
      </c>
      <c r="B447" s="10" t="s">
        <v>1659</v>
      </c>
      <c r="C447" s="10" t="s">
        <v>1655</v>
      </c>
      <c r="D447" s="10" t="s">
        <v>20</v>
      </c>
      <c r="E447" s="2" t="s">
        <v>1751</v>
      </c>
      <c r="F447" s="2" t="s">
        <v>432</v>
      </c>
      <c r="G447" s="10" t="s">
        <v>147</v>
      </c>
      <c r="H447" s="9"/>
    </row>
    <row r="448" spans="1:8" ht="12.75">
      <c r="A448" s="81" t="s">
        <v>1626</v>
      </c>
      <c r="B448" s="10" t="s">
        <v>1659</v>
      </c>
      <c r="C448" s="10" t="s">
        <v>1656</v>
      </c>
      <c r="D448" s="10" t="s">
        <v>1069</v>
      </c>
      <c r="E448" s="2" t="s">
        <v>1751</v>
      </c>
      <c r="F448" s="10" t="s">
        <v>1657</v>
      </c>
      <c r="G448" s="10" t="s">
        <v>147</v>
      </c>
      <c r="H448" s="9"/>
    </row>
    <row r="449" spans="1:8" ht="12.75">
      <c r="A449" s="81" t="s">
        <v>1627</v>
      </c>
      <c r="B449" s="10" t="s">
        <v>1659</v>
      </c>
      <c r="C449" s="2" t="s">
        <v>1752</v>
      </c>
      <c r="D449" s="2" t="s">
        <v>1667</v>
      </c>
      <c r="E449" s="2" t="s">
        <v>1755</v>
      </c>
      <c r="F449" s="2" t="s">
        <v>1753</v>
      </c>
      <c r="G449" s="10" t="s">
        <v>147</v>
      </c>
      <c r="H449" s="9"/>
    </row>
    <row r="450" spans="1:8" ht="12.75">
      <c r="A450" s="81" t="s">
        <v>1643</v>
      </c>
      <c r="B450" s="10" t="s">
        <v>1659</v>
      </c>
      <c r="C450" s="2" t="s">
        <v>1754</v>
      </c>
      <c r="D450" s="2" t="s">
        <v>20</v>
      </c>
      <c r="E450" s="2" t="s">
        <v>1756</v>
      </c>
      <c r="F450" s="2" t="s">
        <v>432</v>
      </c>
      <c r="G450" s="10" t="s">
        <v>147</v>
      </c>
      <c r="H450" s="9"/>
    </row>
    <row r="451" spans="2:8" ht="12.75">
      <c r="B451" s="9"/>
      <c r="C451" s="9"/>
      <c r="D451" s="9"/>
      <c r="E451" s="9"/>
      <c r="F451" s="9"/>
      <c r="G451" s="9"/>
      <c r="H451" s="9"/>
    </row>
    <row r="452" spans="1:8" ht="12.75">
      <c r="A452" s="86" t="s">
        <v>1644</v>
      </c>
      <c r="B452" s="4" t="s">
        <v>147</v>
      </c>
      <c r="C452" s="4" t="s">
        <v>1661</v>
      </c>
      <c r="D452" s="4" t="s">
        <v>1351</v>
      </c>
      <c r="E452" s="4" t="s">
        <v>1662</v>
      </c>
      <c r="F452" s="4" t="s">
        <v>1663</v>
      </c>
      <c r="G452" s="4" t="s">
        <v>147</v>
      </c>
      <c r="H452" s="4">
        <v>1000</v>
      </c>
    </row>
    <row r="453" spans="1:8" ht="12.75">
      <c r="A453" s="87" t="s">
        <v>1645</v>
      </c>
      <c r="B453" s="4" t="s">
        <v>1665</v>
      </c>
      <c r="C453" s="4" t="s">
        <v>1666</v>
      </c>
      <c r="D453" s="4" t="s">
        <v>1667</v>
      </c>
      <c r="E453" s="4" t="s">
        <v>1668</v>
      </c>
      <c r="F453" s="4" t="s">
        <v>1669</v>
      </c>
      <c r="G453" s="4" t="s">
        <v>1670</v>
      </c>
      <c r="H453" s="4">
        <v>1000</v>
      </c>
    </row>
    <row r="454" spans="1:8" ht="12.75">
      <c r="A454" s="87" t="s">
        <v>1646</v>
      </c>
      <c r="B454" s="4" t="s">
        <v>1665</v>
      </c>
      <c r="C454" s="4" t="s">
        <v>1671</v>
      </c>
      <c r="D454" s="4" t="s">
        <v>1672</v>
      </c>
      <c r="E454" s="4" t="s">
        <v>1668</v>
      </c>
      <c r="F454" s="4"/>
      <c r="G454" s="4" t="s">
        <v>1670</v>
      </c>
      <c r="H454" s="4">
        <v>1000</v>
      </c>
    </row>
    <row r="455" spans="1:8" ht="12.75">
      <c r="A455" s="48"/>
      <c r="B455" s="4"/>
      <c r="C455" s="4"/>
      <c r="D455" s="4"/>
      <c r="E455" s="4"/>
      <c r="F455" s="4"/>
      <c r="G455" s="4"/>
      <c r="H455" s="4"/>
    </row>
    <row r="456" spans="1:8" ht="12.75">
      <c r="A456" s="93" t="s">
        <v>1647</v>
      </c>
      <c r="B456" s="4" t="s">
        <v>1757</v>
      </c>
      <c r="C456" s="4" t="s">
        <v>1758</v>
      </c>
      <c r="D456" s="4" t="s">
        <v>1759</v>
      </c>
      <c r="E456" s="4" t="s">
        <v>1760</v>
      </c>
      <c r="F456" s="4" t="s">
        <v>1761</v>
      </c>
      <c r="G456" s="4"/>
      <c r="H456" s="4"/>
    </row>
    <row r="457" spans="1:8" ht="12.75">
      <c r="A457" s="93" t="s">
        <v>1648</v>
      </c>
      <c r="B457" s="94" t="s">
        <v>1762</v>
      </c>
      <c r="C457" s="4" t="s">
        <v>1763</v>
      </c>
      <c r="D457" s="4" t="s">
        <v>1764</v>
      </c>
      <c r="E457" s="4" t="s">
        <v>1765</v>
      </c>
      <c r="F457" s="4" t="s">
        <v>1766</v>
      </c>
      <c r="G457" s="4"/>
      <c r="H457" s="4"/>
    </row>
    <row r="458" spans="1:8" ht="12.75">
      <c r="A458" s="93" t="s">
        <v>1649</v>
      </c>
      <c r="B458" s="94" t="s">
        <v>1762</v>
      </c>
      <c r="C458" s="4" t="s">
        <v>1763</v>
      </c>
      <c r="D458" s="4" t="s">
        <v>1764</v>
      </c>
      <c r="E458" s="4" t="s">
        <v>1765</v>
      </c>
      <c r="F458" s="4" t="s">
        <v>1767</v>
      </c>
      <c r="G458" s="4"/>
      <c r="H458" s="4"/>
    </row>
    <row r="459" spans="1:8" ht="12.75">
      <c r="A459" s="93" t="s">
        <v>1768</v>
      </c>
      <c r="B459" s="4" t="s">
        <v>1769</v>
      </c>
      <c r="C459" s="4" t="s">
        <v>1770</v>
      </c>
      <c r="D459" s="4" t="s">
        <v>1764</v>
      </c>
      <c r="E459" s="4"/>
      <c r="F459" s="4" t="s">
        <v>1771</v>
      </c>
      <c r="G459" s="4"/>
      <c r="H459" s="4"/>
    </row>
    <row r="460" spans="1:8" ht="12.75">
      <c r="A460" s="93" t="s">
        <v>1650</v>
      </c>
      <c r="B460" s="4" t="s">
        <v>1769</v>
      </c>
      <c r="C460" s="4" t="s">
        <v>1770</v>
      </c>
      <c r="D460" s="4" t="s">
        <v>1764</v>
      </c>
      <c r="E460" s="4"/>
      <c r="F460" s="4" t="s">
        <v>1772</v>
      </c>
      <c r="G460" s="4"/>
      <c r="H460" s="4"/>
    </row>
    <row r="461" spans="1:8" ht="12.75">
      <c r="A461" s="93" t="s">
        <v>1664</v>
      </c>
      <c r="B461" s="4" t="s">
        <v>1769</v>
      </c>
      <c r="C461" s="4" t="s">
        <v>1770</v>
      </c>
      <c r="D461" s="4" t="s">
        <v>1764</v>
      </c>
      <c r="E461" s="4"/>
      <c r="F461" s="4" t="s">
        <v>1773</v>
      </c>
      <c r="G461" s="4"/>
      <c r="H461" s="4"/>
    </row>
    <row r="462" spans="1:8" ht="12" customHeight="1" thickBot="1">
      <c r="A462" s="6"/>
      <c r="B462" s="6"/>
      <c r="C462" s="6"/>
      <c r="D462" s="6"/>
      <c r="E462" s="6"/>
      <c r="F462" s="6"/>
      <c r="G462" s="6"/>
      <c r="H462" s="6">
        <f>SUM(H8:H461)</f>
        <v>718760</v>
      </c>
    </row>
    <row r="463" spans="1:8" s="5" customFormat="1" ht="12.75" customHeight="1">
      <c r="A463" s="351" t="s">
        <v>1641</v>
      </c>
      <c r="B463" s="352"/>
      <c r="C463" s="352"/>
      <c r="D463" s="352"/>
      <c r="E463" s="352"/>
      <c r="F463" s="352"/>
      <c r="G463" s="352"/>
      <c r="H463" s="7">
        <v>358380</v>
      </c>
    </row>
    <row r="464" spans="1:8" s="5" customFormat="1" ht="12.75" customHeight="1" thickBot="1">
      <c r="A464" s="353" t="s">
        <v>1642</v>
      </c>
      <c r="B464" s="329"/>
      <c r="C464" s="329"/>
      <c r="D464" s="329"/>
      <c r="E464" s="329"/>
      <c r="F464" s="329"/>
      <c r="G464" s="329"/>
      <c r="H464" s="8">
        <v>358380</v>
      </c>
    </row>
    <row r="465" s="5" customFormat="1" ht="12.75" customHeight="1"/>
    <row r="466" s="5" customFormat="1" ht="12.75" customHeight="1"/>
    <row r="467" s="5" customFormat="1" ht="12" customHeight="1"/>
    <row r="468" s="5" customFormat="1" ht="11.25" customHeight="1" hidden="1"/>
    <row r="469" s="5" customFormat="1" ht="11.25" customHeight="1" hidden="1"/>
    <row r="470" s="5" customFormat="1" ht="11.25" customHeight="1"/>
    <row r="471" s="5" customFormat="1" ht="11.25" customHeight="1"/>
    <row r="472" s="5" customFormat="1" ht="11.25" customHeight="1"/>
    <row r="473" s="5" customFormat="1" ht="11.25" customHeight="1"/>
    <row r="474" s="5" customFormat="1" ht="11.25" customHeight="1"/>
    <row r="475" s="5" customFormat="1" ht="11.25" customHeight="1"/>
    <row r="476" s="5" customFormat="1" ht="11.25" customHeight="1"/>
    <row r="477" s="5" customFormat="1" ht="11.25" customHeight="1"/>
    <row r="478" s="5" customFormat="1" ht="11.25" customHeight="1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 customHeight="1"/>
    <row r="518" s="5" customFormat="1" ht="12.75" customHeight="1"/>
    <row r="519" s="5" customFormat="1" ht="12.75" customHeight="1"/>
    <row r="520" s="5" customFormat="1" ht="12.75" customHeight="1"/>
    <row r="521" s="5" customFormat="1" ht="12.75" customHeight="1"/>
    <row r="522" s="5" customFormat="1" ht="12.75" customHeight="1"/>
    <row r="523" s="5" customFormat="1" ht="12.75" customHeight="1"/>
    <row r="524" s="5" customFormat="1" ht="12.75" customHeight="1"/>
    <row r="525" s="5" customFormat="1" ht="12.75" customHeight="1"/>
    <row r="526" s="5" customFormat="1" ht="12.75" customHeight="1"/>
    <row r="527" s="5" customFormat="1" ht="12.75" customHeight="1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pans="1:7" s="5" customFormat="1" ht="12.75">
      <c r="A796" s="2"/>
      <c r="B796" s="2"/>
      <c r="C796" s="2"/>
      <c r="D796" s="2"/>
      <c r="E796" s="2"/>
      <c r="F796" s="2"/>
      <c r="G796" s="2"/>
    </row>
    <row r="797" spans="1:7" s="5" customFormat="1" ht="12.75">
      <c r="A797" s="2"/>
      <c r="B797" s="2"/>
      <c r="C797" s="2"/>
      <c r="D797" s="2"/>
      <c r="E797" s="2"/>
      <c r="F797" s="2"/>
      <c r="G797" s="2"/>
    </row>
    <row r="798" spans="1:7" s="5" customFormat="1" ht="12.75">
      <c r="A798" s="2"/>
      <c r="B798" s="2"/>
      <c r="C798" s="2"/>
      <c r="D798" s="2"/>
      <c r="E798" s="2"/>
      <c r="F798" s="2"/>
      <c r="G798" s="2"/>
    </row>
    <row r="799" spans="1:7" s="5" customFormat="1" ht="12.75">
      <c r="A799" s="2"/>
      <c r="B799" s="2"/>
      <c r="C799" s="2"/>
      <c r="D799" s="2"/>
      <c r="E799" s="2"/>
      <c r="F799" s="2"/>
      <c r="G799" s="2"/>
    </row>
    <row r="800" spans="1:7" s="5" customFormat="1" ht="12.75">
      <c r="A800" s="2"/>
      <c r="B800" s="2"/>
      <c r="C800" s="2"/>
      <c r="D800" s="2"/>
      <c r="E800" s="2"/>
      <c r="F800" s="2"/>
      <c r="G800" s="2"/>
    </row>
    <row r="801" spans="1:7" s="5" customFormat="1" ht="12.75">
      <c r="A801" s="2"/>
      <c r="B801" s="2"/>
      <c r="C801" s="2"/>
      <c r="D801" s="2"/>
      <c r="E801" s="2"/>
      <c r="F801" s="2"/>
      <c r="G801" s="2"/>
    </row>
    <row r="802" spans="1:7" s="5" customFormat="1" ht="12.75">
      <c r="A802" s="2"/>
      <c r="B802" s="2"/>
      <c r="C802" s="2"/>
      <c r="D802" s="2"/>
      <c r="E802" s="2"/>
      <c r="F802" s="2"/>
      <c r="G802" s="2"/>
    </row>
    <row r="803" spans="1:7" s="5" customFormat="1" ht="12.75">
      <c r="A803" s="2"/>
      <c r="B803" s="2"/>
      <c r="C803" s="2"/>
      <c r="D803" s="2"/>
      <c r="E803" s="2"/>
      <c r="F803" s="2"/>
      <c r="G803" s="2"/>
    </row>
    <row r="804" spans="1:7" s="5" customFormat="1" ht="12.75">
      <c r="A804" s="2"/>
      <c r="B804" s="2"/>
      <c r="C804" s="2"/>
      <c r="D804" s="2"/>
      <c r="E804" s="2"/>
      <c r="F804" s="2"/>
      <c r="G804" s="2"/>
    </row>
    <row r="805" spans="1:7" s="5" customFormat="1" ht="12.75">
      <c r="A805" s="2"/>
      <c r="B805" s="2"/>
      <c r="C805" s="2"/>
      <c r="D805" s="2"/>
      <c r="E805" s="2"/>
      <c r="F805" s="2"/>
      <c r="G805" s="2"/>
    </row>
    <row r="806" spans="1:7" s="5" customFormat="1" ht="12.75">
      <c r="A806" s="2"/>
      <c r="B806" s="2"/>
      <c r="C806" s="2"/>
      <c r="D806" s="2"/>
      <c r="E806" s="2"/>
      <c r="F806" s="2"/>
      <c r="G806" s="2"/>
    </row>
    <row r="807" spans="1:7" s="5" customFormat="1" ht="12.75">
      <c r="A807" s="2"/>
      <c r="B807" s="2"/>
      <c r="C807" s="2"/>
      <c r="D807" s="2"/>
      <c r="E807" s="2"/>
      <c r="F807" s="2"/>
      <c r="G807" s="2"/>
    </row>
    <row r="808" spans="1:7" s="5" customFormat="1" ht="12.75">
      <c r="A808" s="2"/>
      <c r="B808" s="2"/>
      <c r="C808" s="2"/>
      <c r="D808" s="2"/>
      <c r="E808" s="2"/>
      <c r="F808" s="2"/>
      <c r="G808" s="2"/>
    </row>
    <row r="809" spans="1:7" s="5" customFormat="1" ht="12.75">
      <c r="A809" s="2"/>
      <c r="B809" s="2"/>
      <c r="C809" s="2"/>
      <c r="D809" s="2"/>
      <c r="E809" s="2"/>
      <c r="F809" s="2"/>
      <c r="G809" s="2"/>
    </row>
    <row r="810" spans="1:7" s="5" customFormat="1" ht="12.75">
      <c r="A810" s="2"/>
      <c r="B810" s="2"/>
      <c r="C810" s="2"/>
      <c r="D810" s="2"/>
      <c r="E810" s="2"/>
      <c r="F810" s="2"/>
      <c r="G810" s="2"/>
    </row>
    <row r="811" spans="1:7" s="5" customFormat="1" ht="12.75">
      <c r="A811" s="2"/>
      <c r="B811" s="2"/>
      <c r="C811" s="2"/>
      <c r="D811" s="2"/>
      <c r="E811" s="2"/>
      <c r="F811" s="2"/>
      <c r="G811" s="2"/>
    </row>
    <row r="812" spans="1:7" s="5" customFormat="1" ht="12.75">
      <c r="A812" s="2"/>
      <c r="B812" s="2"/>
      <c r="C812" s="2"/>
      <c r="D812" s="2"/>
      <c r="E812" s="2"/>
      <c r="F812" s="2"/>
      <c r="G812" s="2"/>
    </row>
    <row r="813" spans="1:7" s="5" customFormat="1" ht="12.75">
      <c r="A813" s="2"/>
      <c r="B813" s="2"/>
      <c r="C813" s="2"/>
      <c r="D813" s="2"/>
      <c r="E813" s="2"/>
      <c r="F813" s="2"/>
      <c r="G813" s="2"/>
    </row>
    <row r="814" spans="1:7" s="5" customFormat="1" ht="12.75">
      <c r="A814" s="2"/>
      <c r="B814" s="2"/>
      <c r="C814" s="2"/>
      <c r="D814" s="2"/>
      <c r="E814" s="2"/>
      <c r="F814" s="2"/>
      <c r="G814" s="2"/>
    </row>
    <row r="815" spans="1:7" s="5" customFormat="1" ht="12.75">
      <c r="A815" s="2"/>
      <c r="B815" s="2"/>
      <c r="C815" s="2"/>
      <c r="D815" s="2"/>
      <c r="E815" s="2"/>
      <c r="F815" s="2"/>
      <c r="G815" s="2"/>
    </row>
    <row r="816" spans="1:7" s="5" customFormat="1" ht="12.75">
      <c r="A816" s="2"/>
      <c r="B816" s="2"/>
      <c r="C816" s="2"/>
      <c r="D816" s="2"/>
      <c r="E816" s="2"/>
      <c r="F816" s="2"/>
      <c r="G816" s="2"/>
    </row>
    <row r="817" spans="1:7" s="5" customFormat="1" ht="12.75">
      <c r="A817" s="2"/>
      <c r="B817" s="2"/>
      <c r="C817" s="2"/>
      <c r="D817" s="2"/>
      <c r="E817" s="2"/>
      <c r="F817" s="2"/>
      <c r="G817" s="2"/>
    </row>
    <row r="818" spans="1:7" s="5" customFormat="1" ht="12.75">
      <c r="A818" s="2"/>
      <c r="B818" s="2"/>
      <c r="C818" s="2"/>
      <c r="D818" s="2"/>
      <c r="E818" s="2"/>
      <c r="F818" s="2"/>
      <c r="G818" s="2"/>
    </row>
    <row r="819" spans="1:7" s="5" customFormat="1" ht="12.75">
      <c r="A819" s="2"/>
      <c r="B819" s="2"/>
      <c r="C819" s="2"/>
      <c r="D819" s="2"/>
      <c r="E819" s="2"/>
      <c r="F819" s="2"/>
      <c r="G819" s="2"/>
    </row>
    <row r="820" spans="1:7" s="5" customFormat="1" ht="12.75">
      <c r="A820" s="2"/>
      <c r="B820" s="2"/>
      <c r="C820" s="2"/>
      <c r="D820" s="2"/>
      <c r="E820" s="2"/>
      <c r="F820" s="2"/>
      <c r="G820" s="2"/>
    </row>
    <row r="821" spans="1:7" s="5" customFormat="1" ht="12.75">
      <c r="A821" s="2"/>
      <c r="B821" s="2"/>
      <c r="C821" s="2"/>
      <c r="D821" s="2"/>
      <c r="E821" s="2"/>
      <c r="F821" s="2"/>
      <c r="G821" s="2"/>
    </row>
    <row r="822" spans="1:7" s="5" customFormat="1" ht="12.75">
      <c r="A822" s="2"/>
      <c r="B822" s="2"/>
      <c r="C822" s="2"/>
      <c r="D822" s="2"/>
      <c r="E822" s="2"/>
      <c r="F822" s="2"/>
      <c r="G822" s="2"/>
    </row>
    <row r="823" spans="1:7" s="5" customFormat="1" ht="12.75">
      <c r="A823" s="2"/>
      <c r="B823" s="2"/>
      <c r="C823" s="2"/>
      <c r="D823" s="2"/>
      <c r="E823" s="2"/>
      <c r="F823" s="2"/>
      <c r="G823" s="2"/>
    </row>
    <row r="824" spans="1:7" s="5" customFormat="1" ht="12.75">
      <c r="A824" s="2"/>
      <c r="B824" s="2"/>
      <c r="C824" s="2"/>
      <c r="D824" s="2"/>
      <c r="E824" s="2"/>
      <c r="F824" s="2"/>
      <c r="G824" s="2"/>
    </row>
    <row r="825" spans="1:7" s="5" customFormat="1" ht="12.75">
      <c r="A825" s="2"/>
      <c r="B825" s="2"/>
      <c r="C825" s="2"/>
      <c r="D825" s="2"/>
      <c r="E825" s="2"/>
      <c r="F825" s="2"/>
      <c r="G825" s="2"/>
    </row>
    <row r="826" spans="1:7" s="5" customFormat="1" ht="12.75">
      <c r="A826" s="2"/>
      <c r="B826" s="2"/>
      <c r="C826" s="2"/>
      <c r="D826" s="2"/>
      <c r="E826" s="2"/>
      <c r="F826" s="2"/>
      <c r="G826" s="2"/>
    </row>
    <row r="827" spans="1:7" s="5" customFormat="1" ht="12.75">
      <c r="A827" s="2"/>
      <c r="B827" s="2"/>
      <c r="C827" s="2"/>
      <c r="D827" s="2"/>
      <c r="E827" s="2"/>
      <c r="F827" s="2"/>
      <c r="G827" s="2"/>
    </row>
    <row r="828" spans="1:7" s="5" customFormat="1" ht="12.75">
      <c r="A828" s="2"/>
      <c r="B828" s="2"/>
      <c r="C828" s="2"/>
      <c r="D828" s="2"/>
      <c r="E828" s="2"/>
      <c r="F828" s="2"/>
      <c r="G828" s="2"/>
    </row>
    <row r="829" spans="1:7" s="5" customFormat="1" ht="12.75">
      <c r="A829" s="2"/>
      <c r="B829" s="2"/>
      <c r="C829" s="2"/>
      <c r="D829" s="2"/>
      <c r="E829" s="2"/>
      <c r="F829" s="2"/>
      <c r="G829" s="2"/>
    </row>
    <row r="830" spans="1:7" s="5" customFormat="1" ht="12.75">
      <c r="A830" s="2"/>
      <c r="B830" s="2"/>
      <c r="C830" s="2"/>
      <c r="D830" s="2"/>
      <c r="E830" s="2"/>
      <c r="F830" s="2"/>
      <c r="G830" s="2"/>
    </row>
    <row r="831" spans="1:7" s="5" customFormat="1" ht="12.75">
      <c r="A831" s="2"/>
      <c r="B831" s="2"/>
      <c r="C831" s="2"/>
      <c r="D831" s="2"/>
      <c r="E831" s="2"/>
      <c r="F831" s="2"/>
      <c r="G831" s="2"/>
    </row>
    <row r="832" spans="1:7" s="5" customFormat="1" ht="12.75">
      <c r="A832" s="2"/>
      <c r="B832" s="2"/>
      <c r="C832" s="2"/>
      <c r="D832" s="2"/>
      <c r="E832" s="2"/>
      <c r="F832" s="2"/>
      <c r="G832" s="2"/>
    </row>
    <row r="833" spans="1:7" s="5" customFormat="1" ht="12.75">
      <c r="A833" s="2"/>
      <c r="B833" s="2"/>
      <c r="C833" s="2"/>
      <c r="D833" s="2"/>
      <c r="E833" s="2"/>
      <c r="F833" s="2"/>
      <c r="G833" s="2"/>
    </row>
    <row r="834" spans="1:7" s="5" customFormat="1" ht="12.75">
      <c r="A834" s="2"/>
      <c r="B834" s="2"/>
      <c r="C834" s="2"/>
      <c r="D834" s="2"/>
      <c r="E834" s="2"/>
      <c r="F834" s="2"/>
      <c r="G834" s="2"/>
    </row>
    <row r="835" spans="1:7" s="5" customFormat="1" ht="12.75">
      <c r="A835" s="2"/>
      <c r="B835" s="2"/>
      <c r="C835" s="2"/>
      <c r="D835" s="2"/>
      <c r="E835" s="2"/>
      <c r="F835" s="2"/>
      <c r="G835" s="2"/>
    </row>
    <row r="836" spans="1:7" s="5" customFormat="1" ht="12.75">
      <c r="A836" s="2"/>
      <c r="B836" s="2"/>
      <c r="C836" s="2"/>
      <c r="D836" s="2"/>
      <c r="E836" s="2"/>
      <c r="F836" s="2"/>
      <c r="G836" s="2"/>
    </row>
    <row r="837" spans="1:7" s="5" customFormat="1" ht="12.75">
      <c r="A837" s="2"/>
      <c r="B837" s="2"/>
      <c r="C837" s="2"/>
      <c r="D837" s="2"/>
      <c r="E837" s="2"/>
      <c r="F837" s="2"/>
      <c r="G837" s="2"/>
    </row>
    <row r="838" spans="1:7" s="5" customFormat="1" ht="12.75">
      <c r="A838" s="2"/>
      <c r="B838" s="2"/>
      <c r="C838" s="2"/>
      <c r="D838" s="2"/>
      <c r="E838" s="2"/>
      <c r="F838" s="2"/>
      <c r="G838" s="2"/>
    </row>
    <row r="839" spans="1:7" s="5" customFormat="1" ht="12.75">
      <c r="A839" s="2"/>
      <c r="B839" s="2"/>
      <c r="C839" s="2"/>
      <c r="D839" s="2"/>
      <c r="E839" s="2"/>
      <c r="F839" s="2"/>
      <c r="G839" s="2"/>
    </row>
    <row r="840" spans="1:7" s="5" customFormat="1" ht="12.75">
      <c r="A840" s="2"/>
      <c r="B840" s="2"/>
      <c r="C840" s="2"/>
      <c r="D840" s="2"/>
      <c r="E840" s="2"/>
      <c r="F840" s="2"/>
      <c r="G840" s="2"/>
    </row>
    <row r="841" spans="1:7" s="5" customFormat="1" ht="12.75">
      <c r="A841" s="2"/>
      <c r="B841" s="2"/>
      <c r="C841" s="2"/>
      <c r="D841" s="2"/>
      <c r="E841" s="2"/>
      <c r="F841" s="2"/>
      <c r="G841" s="2"/>
    </row>
    <row r="842" spans="1:7" s="5" customFormat="1" ht="12.75">
      <c r="A842" s="2"/>
      <c r="B842" s="2"/>
      <c r="C842" s="2"/>
      <c r="D842" s="2"/>
      <c r="E842" s="2"/>
      <c r="F842" s="2"/>
      <c r="G842" s="2"/>
    </row>
    <row r="843" spans="1:7" s="5" customFormat="1" ht="12.75">
      <c r="A843" s="2"/>
      <c r="B843" s="2"/>
      <c r="C843" s="2"/>
      <c r="D843" s="2"/>
      <c r="E843" s="2"/>
      <c r="F843" s="2"/>
      <c r="G843" s="2"/>
    </row>
    <row r="844" spans="1:7" s="5" customFormat="1" ht="12.75">
      <c r="A844" s="2"/>
      <c r="B844" s="2"/>
      <c r="C844" s="2"/>
      <c r="D844" s="2"/>
      <c r="E844" s="2"/>
      <c r="F844" s="2"/>
      <c r="G844" s="2"/>
    </row>
    <row r="845" spans="1:7" s="5" customFormat="1" ht="12.75">
      <c r="A845" s="2"/>
      <c r="B845" s="2"/>
      <c r="C845" s="2"/>
      <c r="D845" s="2"/>
      <c r="E845" s="2"/>
      <c r="F845" s="2"/>
      <c r="G845" s="2"/>
    </row>
    <row r="846" spans="1:7" s="5" customFormat="1" ht="12.75">
      <c r="A846" s="2"/>
      <c r="B846" s="2"/>
      <c r="C846" s="2"/>
      <c r="D846" s="2"/>
      <c r="E846" s="2"/>
      <c r="F846" s="2"/>
      <c r="G846" s="2"/>
    </row>
    <row r="847" spans="1:7" s="5" customFormat="1" ht="12.75">
      <c r="A847" s="2"/>
      <c r="B847" s="2"/>
      <c r="C847" s="2"/>
      <c r="D847" s="2"/>
      <c r="E847" s="2"/>
      <c r="F847" s="2"/>
      <c r="G847" s="2"/>
    </row>
    <row r="848" spans="1:7" s="5" customFormat="1" ht="12.75">
      <c r="A848" s="2"/>
      <c r="B848" s="2"/>
      <c r="C848" s="2"/>
      <c r="D848" s="2"/>
      <c r="E848" s="2"/>
      <c r="F848" s="2"/>
      <c r="G848" s="2"/>
    </row>
    <row r="849" spans="1:7" s="5" customFormat="1" ht="12.75">
      <c r="A849" s="2"/>
      <c r="B849" s="2"/>
      <c r="C849" s="2"/>
      <c r="D849" s="2"/>
      <c r="E849" s="2"/>
      <c r="F849" s="2"/>
      <c r="G849" s="2"/>
    </row>
    <row r="850" spans="1:7" s="5" customFormat="1" ht="12.75">
      <c r="A850" s="2"/>
      <c r="B850" s="2"/>
      <c r="C850" s="2"/>
      <c r="D850" s="2"/>
      <c r="E850" s="2"/>
      <c r="F850" s="2"/>
      <c r="G850" s="2"/>
    </row>
    <row r="851" spans="1:7" s="5" customFormat="1" ht="12.75">
      <c r="A851" s="2"/>
      <c r="B851" s="2"/>
      <c r="C851" s="2"/>
      <c r="D851" s="2"/>
      <c r="E851" s="2"/>
      <c r="F851" s="2"/>
      <c r="G851" s="2"/>
    </row>
    <row r="852" spans="1:7" s="5" customFormat="1" ht="12.75">
      <c r="A852" s="2"/>
      <c r="B852" s="2"/>
      <c r="C852" s="2"/>
      <c r="D852" s="2"/>
      <c r="E852" s="2"/>
      <c r="F852" s="2"/>
      <c r="G852" s="2"/>
    </row>
    <row r="853" spans="1:7" s="5" customFormat="1" ht="12.75">
      <c r="A853" s="2"/>
      <c r="B853" s="2"/>
      <c r="C853" s="2"/>
      <c r="D853" s="2"/>
      <c r="E853" s="2"/>
      <c r="F853" s="2"/>
      <c r="G853" s="2"/>
    </row>
    <row r="854" spans="1:7" s="5" customFormat="1" ht="12.75">
      <c r="A854" s="2"/>
      <c r="B854" s="2"/>
      <c r="C854" s="2"/>
      <c r="D854" s="2"/>
      <c r="E854" s="2"/>
      <c r="F854" s="2"/>
      <c r="G854" s="2"/>
    </row>
    <row r="855" spans="1:7" s="5" customFormat="1" ht="12.75">
      <c r="A855" s="2"/>
      <c r="B855" s="2"/>
      <c r="C855" s="2"/>
      <c r="D855" s="2"/>
      <c r="E855" s="2"/>
      <c r="F855" s="2"/>
      <c r="G855" s="2"/>
    </row>
    <row r="856" spans="1:7" s="5" customFormat="1" ht="12.75">
      <c r="A856" s="2"/>
      <c r="B856" s="2"/>
      <c r="C856" s="2"/>
      <c r="D856" s="2"/>
      <c r="E856" s="2"/>
      <c r="F856" s="2"/>
      <c r="G856" s="2"/>
    </row>
    <row r="857" spans="1:7" s="5" customFormat="1" ht="12.75">
      <c r="A857" s="2"/>
      <c r="B857" s="2"/>
      <c r="C857" s="2"/>
      <c r="D857" s="2"/>
      <c r="E857" s="2"/>
      <c r="F857" s="2"/>
      <c r="G857" s="2"/>
    </row>
    <row r="858" spans="1:7" s="5" customFormat="1" ht="12.75">
      <c r="A858" s="2"/>
      <c r="B858" s="2"/>
      <c r="C858" s="2"/>
      <c r="D858" s="2"/>
      <c r="E858" s="2"/>
      <c r="F858" s="2"/>
      <c r="G858" s="2"/>
    </row>
    <row r="859" spans="1:7" s="5" customFormat="1" ht="12.75">
      <c r="A859" s="2"/>
      <c r="B859" s="2"/>
      <c r="C859" s="2"/>
      <c r="D859" s="2"/>
      <c r="E859" s="2"/>
      <c r="F859" s="2"/>
      <c r="G859" s="2"/>
    </row>
    <row r="860" spans="1:7" s="5" customFormat="1" ht="12.75">
      <c r="A860" s="2"/>
      <c r="B860" s="2"/>
      <c r="C860" s="2"/>
      <c r="D860" s="2"/>
      <c r="E860" s="2"/>
      <c r="F860" s="2"/>
      <c r="G860" s="2"/>
    </row>
    <row r="861" spans="1:7" s="5" customFormat="1" ht="12.75">
      <c r="A861" s="2"/>
      <c r="B861" s="2"/>
      <c r="C861" s="2"/>
      <c r="D861" s="2"/>
      <c r="E861" s="2"/>
      <c r="F861" s="2"/>
      <c r="G861" s="2"/>
    </row>
    <row r="862" spans="1:7" s="5" customFormat="1" ht="12.75">
      <c r="A862" s="2"/>
      <c r="B862" s="2"/>
      <c r="C862" s="2"/>
      <c r="D862" s="2"/>
      <c r="E862" s="2"/>
      <c r="F862" s="2"/>
      <c r="G862" s="2"/>
    </row>
    <row r="863" spans="1:7" s="5" customFormat="1" ht="12.75">
      <c r="A863" s="2"/>
      <c r="B863" s="2"/>
      <c r="C863" s="2"/>
      <c r="D863" s="2"/>
      <c r="E863" s="2"/>
      <c r="F863" s="2"/>
      <c r="G863" s="2"/>
    </row>
    <row r="864" spans="1:7" s="5" customFormat="1" ht="12.75">
      <c r="A864" s="2"/>
      <c r="B864" s="2"/>
      <c r="C864" s="2"/>
      <c r="D864" s="2"/>
      <c r="E864" s="2"/>
      <c r="F864" s="2"/>
      <c r="G864" s="2"/>
    </row>
    <row r="865" spans="1:7" s="5" customFormat="1" ht="12.75">
      <c r="A865" s="2"/>
      <c r="B865" s="2"/>
      <c r="C865" s="2"/>
      <c r="D865" s="2"/>
      <c r="E865" s="2"/>
      <c r="F865" s="2"/>
      <c r="G865" s="2"/>
    </row>
    <row r="866" spans="1:7" s="5" customFormat="1" ht="12.75">
      <c r="A866" s="2"/>
      <c r="B866" s="2"/>
      <c r="C866" s="2"/>
      <c r="D866" s="2"/>
      <c r="E866" s="2"/>
      <c r="F866" s="2"/>
      <c r="G866" s="2"/>
    </row>
    <row r="867" spans="1:7" s="5" customFormat="1" ht="12.75">
      <c r="A867" s="2"/>
      <c r="B867" s="2"/>
      <c r="C867" s="2"/>
      <c r="D867" s="2"/>
      <c r="E867" s="2"/>
      <c r="F867" s="2"/>
      <c r="G867" s="2"/>
    </row>
    <row r="868" spans="1:7" s="5" customFormat="1" ht="12.75">
      <c r="A868" s="2"/>
      <c r="B868" s="2"/>
      <c r="C868" s="2"/>
      <c r="D868" s="2"/>
      <c r="E868" s="2"/>
      <c r="F868" s="2"/>
      <c r="G868" s="2"/>
    </row>
    <row r="869" spans="1:7" s="5" customFormat="1" ht="12.75">
      <c r="A869" s="2"/>
      <c r="B869" s="2"/>
      <c r="C869" s="2"/>
      <c r="D869" s="2"/>
      <c r="E869" s="2"/>
      <c r="F869" s="2"/>
      <c r="G869" s="2"/>
    </row>
    <row r="870" spans="1:7" s="5" customFormat="1" ht="12.75">
      <c r="A870" s="2"/>
      <c r="B870" s="2"/>
      <c r="C870" s="2"/>
      <c r="D870" s="2"/>
      <c r="E870" s="2"/>
      <c r="F870" s="2"/>
      <c r="G870" s="2"/>
    </row>
    <row r="871" spans="1:7" s="5" customFormat="1" ht="12.75">
      <c r="A871" s="2"/>
      <c r="B871" s="2"/>
      <c r="C871" s="2"/>
      <c r="D871" s="2"/>
      <c r="E871" s="2"/>
      <c r="F871" s="2"/>
      <c r="G871" s="2"/>
    </row>
    <row r="872" spans="1:7" s="5" customFormat="1" ht="12.75">
      <c r="A872" s="2"/>
      <c r="B872" s="2"/>
      <c r="C872" s="2"/>
      <c r="D872" s="2"/>
      <c r="E872" s="2"/>
      <c r="F872" s="2"/>
      <c r="G872" s="2"/>
    </row>
    <row r="873" spans="1:7" s="5" customFormat="1" ht="12.75">
      <c r="A873" s="2"/>
      <c r="B873" s="2"/>
      <c r="C873" s="2"/>
      <c r="D873" s="2"/>
      <c r="E873" s="2"/>
      <c r="F873" s="2"/>
      <c r="G873" s="2"/>
    </row>
    <row r="874" spans="1:7" s="5" customFormat="1" ht="12.75">
      <c r="A874" s="2"/>
      <c r="B874" s="2"/>
      <c r="C874" s="2"/>
      <c r="D874" s="2"/>
      <c r="E874" s="2"/>
      <c r="F874" s="2"/>
      <c r="G874" s="2"/>
    </row>
    <row r="875" spans="1:7" s="5" customFormat="1" ht="12.75">
      <c r="A875" s="2"/>
      <c r="B875" s="2"/>
      <c r="C875" s="2"/>
      <c r="D875" s="2"/>
      <c r="E875" s="2"/>
      <c r="F875" s="2"/>
      <c r="G875" s="2"/>
    </row>
    <row r="876" spans="1:7" s="5" customFormat="1" ht="12.75">
      <c r="A876" s="2"/>
      <c r="B876" s="2"/>
      <c r="C876" s="2"/>
      <c r="D876" s="2"/>
      <c r="E876" s="2"/>
      <c r="F876" s="2"/>
      <c r="G876" s="2"/>
    </row>
    <row r="877" spans="1:7" s="5" customFormat="1" ht="12.75">
      <c r="A877" s="2"/>
      <c r="B877" s="2"/>
      <c r="C877" s="2"/>
      <c r="D877" s="2"/>
      <c r="E877" s="2"/>
      <c r="F877" s="2"/>
      <c r="G877" s="2"/>
    </row>
    <row r="878" spans="1:7" s="5" customFormat="1" ht="12.75">
      <c r="A878" s="2"/>
      <c r="B878" s="2"/>
      <c r="C878" s="2"/>
      <c r="D878" s="2"/>
      <c r="E878" s="2"/>
      <c r="F878" s="2"/>
      <c r="G878" s="2"/>
    </row>
    <row r="879" spans="1:7" s="5" customFormat="1" ht="12.75">
      <c r="A879" s="2"/>
      <c r="B879" s="2"/>
      <c r="C879" s="2"/>
      <c r="D879" s="2"/>
      <c r="E879" s="2"/>
      <c r="F879" s="2"/>
      <c r="G879" s="2"/>
    </row>
    <row r="880" spans="1:7" s="5" customFormat="1" ht="12.75">
      <c r="A880" s="2"/>
      <c r="B880" s="2"/>
      <c r="C880" s="2"/>
      <c r="D880" s="2"/>
      <c r="E880" s="2"/>
      <c r="F880" s="2"/>
      <c r="G880" s="2"/>
    </row>
    <row r="881" spans="1:7" s="5" customFormat="1" ht="12.75">
      <c r="A881" s="2"/>
      <c r="B881" s="2"/>
      <c r="C881" s="2"/>
      <c r="D881" s="2"/>
      <c r="E881" s="2"/>
      <c r="F881" s="2"/>
      <c r="G881" s="2"/>
    </row>
    <row r="882" spans="1:7" s="5" customFormat="1" ht="12.75">
      <c r="A882" s="2"/>
      <c r="B882" s="2"/>
      <c r="C882" s="2"/>
      <c r="D882" s="2"/>
      <c r="E882" s="2"/>
      <c r="F882" s="2"/>
      <c r="G882" s="2"/>
    </row>
    <row r="883" spans="1:7" s="5" customFormat="1" ht="12.75">
      <c r="A883" s="2"/>
      <c r="B883" s="2"/>
      <c r="C883" s="2"/>
      <c r="D883" s="2"/>
      <c r="E883" s="2"/>
      <c r="F883" s="2"/>
      <c r="G883" s="2"/>
    </row>
    <row r="884" spans="1:7" s="5" customFormat="1" ht="12.75">
      <c r="A884" s="2"/>
      <c r="B884" s="2"/>
      <c r="C884" s="2"/>
      <c r="D884" s="2"/>
      <c r="E884" s="2"/>
      <c r="F884" s="2"/>
      <c r="G884" s="2"/>
    </row>
    <row r="885" spans="1:7" s="5" customFormat="1" ht="12.75">
      <c r="A885" s="2"/>
      <c r="B885" s="2"/>
      <c r="C885" s="2"/>
      <c r="D885" s="2"/>
      <c r="E885" s="2"/>
      <c r="F885" s="2"/>
      <c r="G885" s="2"/>
    </row>
    <row r="886" spans="1:7" s="5" customFormat="1" ht="12.75">
      <c r="A886" s="2"/>
      <c r="B886" s="2"/>
      <c r="C886" s="2"/>
      <c r="D886" s="2"/>
      <c r="E886" s="2"/>
      <c r="F886" s="2"/>
      <c r="G886" s="2"/>
    </row>
    <row r="887" spans="1:7" s="5" customFormat="1" ht="12.75">
      <c r="A887" s="2"/>
      <c r="B887" s="2"/>
      <c r="C887" s="2"/>
      <c r="D887" s="2"/>
      <c r="E887" s="2"/>
      <c r="F887" s="2"/>
      <c r="G887" s="2"/>
    </row>
    <row r="888" spans="1:7" s="5" customFormat="1" ht="12.75">
      <c r="A888" s="2"/>
      <c r="B888" s="2"/>
      <c r="C888" s="2"/>
      <c r="D888" s="2"/>
      <c r="E888" s="2"/>
      <c r="F888" s="2"/>
      <c r="G888" s="2"/>
    </row>
    <row r="889" spans="1:7" s="5" customFormat="1" ht="12.75">
      <c r="A889" s="2"/>
      <c r="B889" s="2"/>
      <c r="C889" s="2"/>
      <c r="D889" s="2"/>
      <c r="E889" s="2"/>
      <c r="F889" s="2"/>
      <c r="G889" s="2"/>
    </row>
    <row r="890" spans="1:7" s="5" customFormat="1" ht="12.75">
      <c r="A890" s="2"/>
      <c r="B890" s="2"/>
      <c r="C890" s="2"/>
      <c r="D890" s="2"/>
      <c r="E890" s="2"/>
      <c r="F890" s="2"/>
      <c r="G890" s="2"/>
    </row>
    <row r="891" spans="1:7" s="5" customFormat="1" ht="12.75">
      <c r="A891" s="2"/>
      <c r="B891" s="2"/>
      <c r="C891" s="2"/>
      <c r="D891" s="2"/>
      <c r="E891" s="2"/>
      <c r="F891" s="2"/>
      <c r="G891" s="2"/>
    </row>
    <row r="892" spans="1:7" s="5" customFormat="1" ht="12.75">
      <c r="A892" s="2"/>
      <c r="B892" s="2"/>
      <c r="C892" s="2"/>
      <c r="D892" s="2"/>
      <c r="E892" s="2"/>
      <c r="F892" s="2"/>
      <c r="G892" s="2"/>
    </row>
    <row r="893" spans="1:7" s="5" customFormat="1" ht="12.75">
      <c r="A893" s="2"/>
      <c r="B893" s="2"/>
      <c r="C893" s="2"/>
      <c r="D893" s="2"/>
      <c r="E893" s="2"/>
      <c r="F893" s="2"/>
      <c r="G893" s="2"/>
    </row>
    <row r="894" spans="1:7" s="5" customFormat="1" ht="12.75">
      <c r="A894" s="2"/>
      <c r="B894" s="2"/>
      <c r="C894" s="2"/>
      <c r="D894" s="2"/>
      <c r="E894" s="2"/>
      <c r="F894" s="2"/>
      <c r="G894" s="2"/>
    </row>
    <row r="895" spans="1:7" s="5" customFormat="1" ht="12.75">
      <c r="A895" s="2"/>
      <c r="B895" s="2"/>
      <c r="C895" s="2"/>
      <c r="D895" s="2"/>
      <c r="E895" s="2"/>
      <c r="F895" s="2"/>
      <c r="G895" s="2"/>
    </row>
    <row r="896" spans="1:7" s="5" customFormat="1" ht="12.75">
      <c r="A896" s="2"/>
      <c r="B896" s="2"/>
      <c r="C896" s="2"/>
      <c r="D896" s="2"/>
      <c r="E896" s="2"/>
      <c r="F896" s="2"/>
      <c r="G896" s="2"/>
    </row>
    <row r="897" spans="1:7" s="5" customFormat="1" ht="12.75">
      <c r="A897" s="2"/>
      <c r="B897" s="2"/>
      <c r="C897" s="2"/>
      <c r="D897" s="2"/>
      <c r="E897" s="2"/>
      <c r="F897" s="2"/>
      <c r="G897" s="2"/>
    </row>
    <row r="898" spans="1:7" s="5" customFormat="1" ht="12.75">
      <c r="A898" s="2"/>
      <c r="B898" s="2"/>
      <c r="C898" s="2"/>
      <c r="D898" s="2"/>
      <c r="E898" s="2"/>
      <c r="F898" s="2"/>
      <c r="G898" s="2"/>
    </row>
    <row r="899" spans="1:7" s="5" customFormat="1" ht="12.75">
      <c r="A899" s="2"/>
      <c r="B899" s="2"/>
      <c r="C899" s="2"/>
      <c r="D899" s="2"/>
      <c r="E899" s="2"/>
      <c r="F899" s="2"/>
      <c r="G899" s="2"/>
    </row>
    <row r="900" spans="1:7" s="5" customFormat="1" ht="12.75">
      <c r="A900" s="2"/>
      <c r="B900" s="2"/>
      <c r="C900" s="2"/>
      <c r="D900" s="2"/>
      <c r="E900" s="2"/>
      <c r="F900" s="2"/>
      <c r="G900" s="2"/>
    </row>
    <row r="901" spans="1:7" s="5" customFormat="1" ht="12.75">
      <c r="A901" s="2"/>
      <c r="B901" s="2"/>
      <c r="C901" s="2"/>
      <c r="D901" s="2"/>
      <c r="E901" s="2"/>
      <c r="F901" s="2"/>
      <c r="G901" s="2"/>
    </row>
    <row r="902" spans="1:7" s="5" customFormat="1" ht="12.75">
      <c r="A902" s="2"/>
      <c r="B902" s="2"/>
      <c r="C902" s="2"/>
      <c r="D902" s="2"/>
      <c r="E902" s="2"/>
      <c r="F902" s="2"/>
      <c r="G902" s="2"/>
    </row>
    <row r="903" spans="1:7" s="5" customFormat="1" ht="12.75">
      <c r="A903" s="2"/>
      <c r="B903" s="2"/>
      <c r="C903" s="2"/>
      <c r="D903" s="2"/>
      <c r="E903" s="2"/>
      <c r="F903" s="2"/>
      <c r="G903" s="2"/>
    </row>
    <row r="904" spans="1:7" s="5" customFormat="1" ht="12.75">
      <c r="A904" s="2"/>
      <c r="B904" s="2"/>
      <c r="C904" s="2"/>
      <c r="D904" s="2"/>
      <c r="E904" s="2"/>
      <c r="F904" s="2"/>
      <c r="G904" s="2"/>
    </row>
    <row r="905" spans="1:7" s="5" customFormat="1" ht="12.75">
      <c r="A905" s="2"/>
      <c r="B905" s="2"/>
      <c r="C905" s="2"/>
      <c r="D905" s="2"/>
      <c r="E905" s="2"/>
      <c r="F905" s="2"/>
      <c r="G905" s="2"/>
    </row>
    <row r="906" spans="1:7" s="5" customFormat="1" ht="12.75">
      <c r="A906" s="2"/>
      <c r="B906" s="2"/>
      <c r="C906" s="2"/>
      <c r="D906" s="2"/>
      <c r="E906" s="2"/>
      <c r="F906" s="2"/>
      <c r="G906" s="2"/>
    </row>
    <row r="907" spans="1:7" s="5" customFormat="1" ht="12.75">
      <c r="A907" s="2"/>
      <c r="B907" s="2"/>
      <c r="C907" s="2"/>
      <c r="D907" s="2"/>
      <c r="E907" s="2"/>
      <c r="F907" s="2"/>
      <c r="G907" s="2"/>
    </row>
    <row r="908" spans="1:7" s="5" customFormat="1" ht="12.75">
      <c r="A908" s="2"/>
      <c r="B908" s="2"/>
      <c r="C908" s="2"/>
      <c r="D908" s="2"/>
      <c r="E908" s="2"/>
      <c r="F908" s="2"/>
      <c r="G908" s="2"/>
    </row>
    <row r="909" spans="1:7" s="5" customFormat="1" ht="12.75">
      <c r="A909" s="2"/>
      <c r="B909" s="2"/>
      <c r="C909" s="2"/>
      <c r="D909" s="2"/>
      <c r="E909" s="2"/>
      <c r="F909" s="2"/>
      <c r="G909" s="2"/>
    </row>
    <row r="910" spans="1:7" s="5" customFormat="1" ht="12.75">
      <c r="A910" s="2"/>
      <c r="B910" s="2"/>
      <c r="C910" s="2"/>
      <c r="D910" s="2"/>
      <c r="E910" s="2"/>
      <c r="F910" s="2"/>
      <c r="G910" s="2"/>
    </row>
    <row r="911" spans="1:7" s="5" customFormat="1" ht="12.75">
      <c r="A911" s="2"/>
      <c r="B911" s="2"/>
      <c r="C911" s="2"/>
      <c r="D911" s="2"/>
      <c r="E911" s="2"/>
      <c r="F911" s="2"/>
      <c r="G911" s="2"/>
    </row>
    <row r="912" spans="1:7" s="5" customFormat="1" ht="12.75">
      <c r="A912" s="2"/>
      <c r="B912" s="2"/>
      <c r="C912" s="2"/>
      <c r="D912" s="2"/>
      <c r="E912" s="2"/>
      <c r="F912" s="2"/>
      <c r="G912" s="2"/>
    </row>
    <row r="913" spans="1:7" s="5" customFormat="1" ht="12.75">
      <c r="A913" s="2"/>
      <c r="B913" s="2"/>
      <c r="C913" s="2"/>
      <c r="D913" s="2"/>
      <c r="E913" s="2"/>
      <c r="F913" s="2"/>
      <c r="G913" s="2"/>
    </row>
    <row r="914" spans="1:7" s="5" customFormat="1" ht="12.75">
      <c r="A914" s="2"/>
      <c r="B914" s="2"/>
      <c r="C914" s="2"/>
      <c r="D914" s="2"/>
      <c r="E914" s="2"/>
      <c r="F914" s="2"/>
      <c r="G914" s="2"/>
    </row>
    <row r="915" spans="1:7" s="5" customFormat="1" ht="12.75">
      <c r="A915" s="2"/>
      <c r="B915" s="2"/>
      <c r="C915" s="2"/>
      <c r="D915" s="2"/>
      <c r="E915" s="2"/>
      <c r="F915" s="2"/>
      <c r="G915" s="2"/>
    </row>
    <row r="916" spans="1:7" s="5" customFormat="1" ht="12.75">
      <c r="A916" s="2"/>
      <c r="B916" s="2"/>
      <c r="C916" s="2"/>
      <c r="D916" s="2"/>
      <c r="E916" s="2"/>
      <c r="F916" s="2"/>
      <c r="G916" s="2"/>
    </row>
    <row r="917" spans="1:7" s="5" customFormat="1" ht="12.75">
      <c r="A917" s="2"/>
      <c r="B917" s="2"/>
      <c r="C917" s="2"/>
      <c r="D917" s="2"/>
      <c r="E917" s="2"/>
      <c r="F917" s="2"/>
      <c r="G917" s="2"/>
    </row>
    <row r="918" spans="1:7" s="5" customFormat="1" ht="12.75">
      <c r="A918" s="2"/>
      <c r="B918" s="2"/>
      <c r="C918" s="2"/>
      <c r="D918" s="2"/>
      <c r="E918" s="2"/>
      <c r="F918" s="2"/>
      <c r="G918" s="2"/>
    </row>
    <row r="919" spans="1:7" s="5" customFormat="1" ht="12.75">
      <c r="A919" s="2"/>
      <c r="B919" s="2"/>
      <c r="C919" s="2"/>
      <c r="D919" s="2"/>
      <c r="E919" s="2"/>
      <c r="F919" s="2"/>
      <c r="G919" s="2"/>
    </row>
    <row r="920" spans="1:7" s="5" customFormat="1" ht="12.75">
      <c r="A920" s="2"/>
      <c r="B920" s="2"/>
      <c r="C920" s="2"/>
      <c r="D920" s="2"/>
      <c r="E920" s="2"/>
      <c r="F920" s="2"/>
      <c r="G920" s="2"/>
    </row>
    <row r="921" spans="1:7" s="5" customFormat="1" ht="12.75">
      <c r="A921" s="2"/>
      <c r="B921" s="2"/>
      <c r="C921" s="2"/>
      <c r="D921" s="2"/>
      <c r="E921" s="2"/>
      <c r="F921" s="2"/>
      <c r="G921" s="2"/>
    </row>
    <row r="922" spans="1:7" s="5" customFormat="1" ht="12.75">
      <c r="A922" s="2"/>
      <c r="B922" s="2"/>
      <c r="C922" s="2"/>
      <c r="D922" s="2"/>
      <c r="E922" s="2"/>
      <c r="F922" s="2"/>
      <c r="G922" s="2"/>
    </row>
    <row r="923" spans="1:7" s="5" customFormat="1" ht="12.75">
      <c r="A923" s="2"/>
      <c r="B923" s="2"/>
      <c r="C923" s="2"/>
      <c r="D923" s="2"/>
      <c r="E923" s="2"/>
      <c r="F923" s="2"/>
      <c r="G923" s="2"/>
    </row>
    <row r="924" spans="1:7" s="5" customFormat="1" ht="12.75">
      <c r="A924" s="2"/>
      <c r="B924" s="2"/>
      <c r="C924" s="2"/>
      <c r="D924" s="2"/>
      <c r="E924" s="2"/>
      <c r="F924" s="2"/>
      <c r="G924" s="2"/>
    </row>
    <row r="925" spans="1:7" s="5" customFormat="1" ht="12.75">
      <c r="A925" s="2"/>
      <c r="B925" s="2"/>
      <c r="C925" s="2"/>
      <c r="D925" s="2"/>
      <c r="E925" s="2"/>
      <c r="F925" s="2"/>
      <c r="G925" s="2"/>
    </row>
    <row r="926" spans="1:7" s="5" customFormat="1" ht="12.75">
      <c r="A926" s="2"/>
      <c r="B926" s="2"/>
      <c r="C926" s="2"/>
      <c r="D926" s="2"/>
      <c r="E926" s="2"/>
      <c r="F926" s="2"/>
      <c r="G926" s="2"/>
    </row>
    <row r="927" spans="1:7" s="5" customFormat="1" ht="12.75">
      <c r="A927" s="2"/>
      <c r="B927" s="2"/>
      <c r="C927" s="2"/>
      <c r="D927" s="2"/>
      <c r="E927" s="2"/>
      <c r="F927" s="2"/>
      <c r="G927" s="2"/>
    </row>
    <row r="928" spans="1:7" s="5" customFormat="1" ht="12.75">
      <c r="A928" s="2"/>
      <c r="B928" s="2"/>
      <c r="C928" s="2"/>
      <c r="D928" s="2"/>
      <c r="E928" s="2"/>
      <c r="F928" s="2"/>
      <c r="G928" s="2"/>
    </row>
    <row r="929" spans="1:7" s="5" customFormat="1" ht="12.75">
      <c r="A929" s="2"/>
      <c r="B929" s="2"/>
      <c r="C929" s="2"/>
      <c r="D929" s="2"/>
      <c r="E929" s="2"/>
      <c r="F929" s="2"/>
      <c r="G929" s="2"/>
    </row>
    <row r="930" spans="1:7" s="5" customFormat="1" ht="12.75">
      <c r="A930" s="2"/>
      <c r="B930" s="2"/>
      <c r="C930" s="2"/>
      <c r="D930" s="2"/>
      <c r="E930" s="2"/>
      <c r="F930" s="2"/>
      <c r="G930" s="2"/>
    </row>
    <row r="931" spans="1:7" s="5" customFormat="1" ht="12.75">
      <c r="A931" s="2"/>
      <c r="B931" s="2"/>
      <c r="C931" s="2"/>
      <c r="D931" s="2"/>
      <c r="E931" s="2"/>
      <c r="F931" s="2"/>
      <c r="G931" s="2"/>
    </row>
    <row r="932" spans="1:7" s="5" customFormat="1" ht="12.75">
      <c r="A932" s="2"/>
      <c r="B932" s="2"/>
      <c r="C932" s="2"/>
      <c r="D932" s="2"/>
      <c r="E932" s="2"/>
      <c r="F932" s="2"/>
      <c r="G932" s="2"/>
    </row>
    <row r="933" spans="1:7" s="5" customFormat="1" ht="12.75">
      <c r="A933" s="2"/>
      <c r="B933" s="2"/>
      <c r="C933" s="2"/>
      <c r="D933" s="2"/>
      <c r="E933" s="2"/>
      <c r="F933" s="2"/>
      <c r="G933" s="2"/>
    </row>
    <row r="934" spans="1:7" s="5" customFormat="1" ht="12.75">
      <c r="A934" s="2"/>
      <c r="B934" s="2"/>
      <c r="C934" s="2"/>
      <c r="D934" s="2"/>
      <c r="E934" s="2"/>
      <c r="F934" s="2"/>
      <c r="G934" s="2"/>
    </row>
    <row r="935" spans="1:7" s="5" customFormat="1" ht="12.75">
      <c r="A935" s="2"/>
      <c r="B935" s="2"/>
      <c r="C935" s="2"/>
      <c r="D935" s="2"/>
      <c r="E935" s="2"/>
      <c r="F935" s="2"/>
      <c r="G935" s="2"/>
    </row>
    <row r="936" spans="1:7" s="5" customFormat="1" ht="12.75">
      <c r="A936" s="2"/>
      <c r="B936" s="2"/>
      <c r="C936" s="2"/>
      <c r="D936" s="2"/>
      <c r="E936" s="2"/>
      <c r="F936" s="2"/>
      <c r="G936" s="2"/>
    </row>
    <row r="937" spans="1:7" s="5" customFormat="1" ht="12.75">
      <c r="A937" s="2"/>
      <c r="B937" s="2"/>
      <c r="C937" s="2"/>
      <c r="D937" s="2"/>
      <c r="E937" s="2"/>
      <c r="F937" s="2"/>
      <c r="G937" s="2"/>
    </row>
    <row r="938" spans="1:7" s="5" customFormat="1" ht="12.75">
      <c r="A938" s="2"/>
      <c r="B938" s="2"/>
      <c r="C938" s="2"/>
      <c r="D938" s="2"/>
      <c r="E938" s="2"/>
      <c r="F938" s="2"/>
      <c r="G938" s="2"/>
    </row>
    <row r="939" spans="1:7" s="5" customFormat="1" ht="12.75">
      <c r="A939" s="2"/>
      <c r="B939" s="2"/>
      <c r="C939" s="2"/>
      <c r="D939" s="2"/>
      <c r="E939" s="2"/>
      <c r="F939" s="2"/>
      <c r="G939" s="2"/>
    </row>
    <row r="940" spans="1:7" s="5" customFormat="1" ht="12.75">
      <c r="A940" s="2"/>
      <c r="B940" s="2"/>
      <c r="C940" s="2"/>
      <c r="D940" s="2"/>
      <c r="E940" s="2"/>
      <c r="F940" s="2"/>
      <c r="G940" s="2"/>
    </row>
    <row r="941" spans="1:7" s="5" customFormat="1" ht="12.75">
      <c r="A941" s="2"/>
      <c r="B941" s="2"/>
      <c r="C941" s="2"/>
      <c r="D941" s="2"/>
      <c r="E941" s="2"/>
      <c r="F941" s="2"/>
      <c r="G941" s="2"/>
    </row>
    <row r="942" spans="1:7" s="5" customFormat="1" ht="12.75">
      <c r="A942" s="2"/>
      <c r="B942" s="2"/>
      <c r="C942" s="2"/>
      <c r="D942" s="2"/>
      <c r="E942" s="2"/>
      <c r="F942" s="2"/>
      <c r="G942" s="2"/>
    </row>
    <row r="943" spans="1:7" s="5" customFormat="1" ht="12.75">
      <c r="A943" s="2"/>
      <c r="B943" s="2"/>
      <c r="C943" s="2"/>
      <c r="D943" s="2"/>
      <c r="E943" s="2"/>
      <c r="F943" s="2"/>
      <c r="G943" s="2"/>
    </row>
    <row r="944" spans="1:7" s="5" customFormat="1" ht="12.75">
      <c r="A944" s="2"/>
      <c r="B944" s="2"/>
      <c r="C944" s="2"/>
      <c r="D944" s="2"/>
      <c r="E944" s="2"/>
      <c r="F944" s="2"/>
      <c r="G944" s="2"/>
    </row>
    <row r="945" spans="1:7" s="5" customFormat="1" ht="12.75">
      <c r="A945" s="2"/>
      <c r="B945" s="2"/>
      <c r="C945" s="2"/>
      <c r="D945" s="2"/>
      <c r="E945" s="2"/>
      <c r="F945" s="2"/>
      <c r="G945" s="2"/>
    </row>
    <row r="946" spans="1:7" s="5" customFormat="1" ht="12.75">
      <c r="A946" s="2"/>
      <c r="B946" s="2"/>
      <c r="C946" s="2"/>
      <c r="D946" s="2"/>
      <c r="E946" s="2"/>
      <c r="F946" s="2"/>
      <c r="G946" s="2"/>
    </row>
    <row r="947" spans="1:7" s="5" customFormat="1" ht="12.75">
      <c r="A947" s="2"/>
      <c r="B947" s="2"/>
      <c r="C947" s="2"/>
      <c r="D947" s="2"/>
      <c r="E947" s="2"/>
      <c r="F947" s="2"/>
      <c r="G947" s="2"/>
    </row>
    <row r="948" spans="1:7" s="5" customFormat="1" ht="12.75">
      <c r="A948" s="2"/>
      <c r="B948" s="2"/>
      <c r="C948" s="2"/>
      <c r="D948" s="2"/>
      <c r="E948" s="2"/>
      <c r="F948" s="2"/>
      <c r="G948" s="2"/>
    </row>
    <row r="949" spans="1:7" s="5" customFormat="1" ht="12.75">
      <c r="A949" s="2"/>
      <c r="B949" s="2"/>
      <c r="C949" s="2"/>
      <c r="D949" s="2"/>
      <c r="E949" s="2"/>
      <c r="F949" s="2"/>
      <c r="G949" s="2"/>
    </row>
    <row r="950" spans="1:7" s="5" customFormat="1" ht="12.75">
      <c r="A950" s="2"/>
      <c r="B950" s="2"/>
      <c r="C950" s="2"/>
      <c r="D950" s="2"/>
      <c r="E950" s="2"/>
      <c r="F950" s="2"/>
      <c r="G950" s="2"/>
    </row>
    <row r="951" spans="1:7" s="5" customFormat="1" ht="12.75">
      <c r="A951" s="2"/>
      <c r="B951" s="2"/>
      <c r="C951" s="2"/>
      <c r="D951" s="2"/>
      <c r="E951" s="2"/>
      <c r="F951" s="2"/>
      <c r="G951" s="2"/>
    </row>
    <row r="952" spans="1:7" s="5" customFormat="1" ht="12.75">
      <c r="A952" s="2"/>
      <c r="B952" s="2"/>
      <c r="C952" s="2"/>
      <c r="D952" s="2"/>
      <c r="E952" s="2"/>
      <c r="F952" s="2"/>
      <c r="G952" s="2"/>
    </row>
    <row r="953" spans="1:7" s="5" customFormat="1" ht="12.75">
      <c r="A953" s="2"/>
      <c r="B953" s="2"/>
      <c r="C953" s="2"/>
      <c r="D953" s="2"/>
      <c r="E953" s="2"/>
      <c r="F953" s="2"/>
      <c r="G953" s="2"/>
    </row>
    <row r="954" spans="1:7" s="5" customFormat="1" ht="12.75">
      <c r="A954" s="2"/>
      <c r="B954" s="2"/>
      <c r="C954" s="2"/>
      <c r="D954" s="2"/>
      <c r="E954" s="2"/>
      <c r="F954" s="2"/>
      <c r="G954" s="2"/>
    </row>
    <row r="955" spans="1:7" s="5" customFormat="1" ht="12.75">
      <c r="A955" s="2"/>
      <c r="B955" s="2"/>
      <c r="C955" s="2"/>
      <c r="D955" s="2"/>
      <c r="E955" s="2"/>
      <c r="F955" s="2"/>
      <c r="G955" s="2"/>
    </row>
    <row r="956" spans="1:7" s="5" customFormat="1" ht="12.75">
      <c r="A956" s="2"/>
      <c r="B956" s="2"/>
      <c r="C956" s="2"/>
      <c r="D956" s="2"/>
      <c r="E956" s="2"/>
      <c r="F956" s="2"/>
      <c r="G956" s="2"/>
    </row>
    <row r="957" spans="1:7" s="5" customFormat="1" ht="12.75">
      <c r="A957" s="2"/>
      <c r="B957" s="2"/>
      <c r="C957" s="2"/>
      <c r="D957" s="2"/>
      <c r="E957" s="2"/>
      <c r="F957" s="2"/>
      <c r="G957" s="2"/>
    </row>
    <row r="958" spans="1:7" s="5" customFormat="1" ht="12.75">
      <c r="A958" s="2"/>
      <c r="B958" s="2"/>
      <c r="C958" s="2"/>
      <c r="D958" s="2"/>
      <c r="E958" s="2"/>
      <c r="F958" s="2"/>
      <c r="G958" s="2"/>
    </row>
    <row r="959" spans="1:7" s="5" customFormat="1" ht="12.75">
      <c r="A959" s="2"/>
      <c r="B959" s="2"/>
      <c r="C959" s="2"/>
      <c r="D959" s="2"/>
      <c r="E959" s="2"/>
      <c r="F959" s="2"/>
      <c r="G959" s="2"/>
    </row>
    <row r="960" spans="1:7" s="5" customFormat="1" ht="12.75">
      <c r="A960" s="2"/>
      <c r="B960" s="2"/>
      <c r="C960" s="2"/>
      <c r="D960" s="2"/>
      <c r="E960" s="2"/>
      <c r="F960" s="2"/>
      <c r="G960" s="2"/>
    </row>
    <row r="961" spans="1:7" s="5" customFormat="1" ht="12.75">
      <c r="A961" s="2"/>
      <c r="B961" s="2"/>
      <c r="C961" s="2"/>
      <c r="D961" s="2"/>
      <c r="E961" s="2"/>
      <c r="F961" s="2"/>
      <c r="G961" s="2"/>
    </row>
    <row r="962" spans="1:7" s="5" customFormat="1" ht="12.75">
      <c r="A962" s="2"/>
      <c r="B962" s="2"/>
      <c r="C962" s="2"/>
      <c r="D962" s="2"/>
      <c r="E962" s="2"/>
      <c r="F962" s="2"/>
      <c r="G962" s="2"/>
    </row>
    <row r="963" spans="1:7" s="5" customFormat="1" ht="12.75">
      <c r="A963" s="2"/>
      <c r="B963" s="2"/>
      <c r="C963" s="2"/>
      <c r="D963" s="2"/>
      <c r="E963" s="2"/>
      <c r="F963" s="2"/>
      <c r="G963" s="2"/>
    </row>
    <row r="964" spans="1:7" s="5" customFormat="1" ht="12.75">
      <c r="A964" s="2"/>
      <c r="B964" s="2"/>
      <c r="C964" s="2"/>
      <c r="D964" s="2"/>
      <c r="E964" s="2"/>
      <c r="F964" s="2"/>
      <c r="G964" s="2"/>
    </row>
    <row r="965" spans="1:7" s="5" customFormat="1" ht="12.75">
      <c r="A965" s="2"/>
      <c r="B965" s="2"/>
      <c r="C965" s="2"/>
      <c r="D965" s="2"/>
      <c r="E965" s="2"/>
      <c r="F965" s="2"/>
      <c r="G965" s="2"/>
    </row>
    <row r="966" spans="1:7" s="5" customFormat="1" ht="12.75">
      <c r="A966" s="2"/>
      <c r="B966" s="2"/>
      <c r="C966" s="2"/>
      <c r="D966" s="2"/>
      <c r="E966" s="2"/>
      <c r="F966" s="2"/>
      <c r="G966" s="2"/>
    </row>
    <row r="967" spans="1:7" s="5" customFormat="1" ht="12.75">
      <c r="A967" s="2"/>
      <c r="B967" s="2"/>
      <c r="C967" s="2"/>
      <c r="D967" s="2"/>
      <c r="E967" s="2"/>
      <c r="F967" s="2"/>
      <c r="G967" s="2"/>
    </row>
    <row r="968" spans="1:7" s="5" customFormat="1" ht="12.75">
      <c r="A968" s="2"/>
      <c r="B968" s="2"/>
      <c r="C968" s="2"/>
      <c r="D968" s="2"/>
      <c r="E968" s="2"/>
      <c r="F968" s="2"/>
      <c r="G968" s="2"/>
    </row>
    <row r="969" spans="1:7" s="5" customFormat="1" ht="12.75">
      <c r="A969" s="2"/>
      <c r="B969" s="2"/>
      <c r="C969" s="2"/>
      <c r="D969" s="2"/>
      <c r="E969" s="2"/>
      <c r="F969" s="2"/>
      <c r="G969" s="2"/>
    </row>
    <row r="970" spans="1:7" s="5" customFormat="1" ht="12.75">
      <c r="A970" s="2"/>
      <c r="B970" s="2"/>
      <c r="C970" s="2"/>
      <c r="D970" s="2"/>
      <c r="E970" s="2"/>
      <c r="F970" s="2"/>
      <c r="G970" s="2"/>
    </row>
    <row r="971" spans="1:7" s="5" customFormat="1" ht="12.75">
      <c r="A971" s="2"/>
      <c r="B971" s="2"/>
      <c r="C971" s="2"/>
      <c r="D971" s="2"/>
      <c r="E971" s="2"/>
      <c r="F971" s="2"/>
      <c r="G971" s="2"/>
    </row>
    <row r="972" spans="1:7" s="5" customFormat="1" ht="12.75">
      <c r="A972" s="2"/>
      <c r="B972" s="2"/>
      <c r="C972" s="2"/>
      <c r="D972" s="2"/>
      <c r="E972" s="2"/>
      <c r="F972" s="2"/>
      <c r="G972" s="2"/>
    </row>
    <row r="973" spans="1:7" s="5" customFormat="1" ht="12.75">
      <c r="A973" s="2"/>
      <c r="B973" s="2"/>
      <c r="C973" s="2"/>
      <c r="D973" s="2"/>
      <c r="E973" s="2"/>
      <c r="F973" s="2"/>
      <c r="G973" s="2"/>
    </row>
    <row r="974" spans="1:7" s="5" customFormat="1" ht="12.75">
      <c r="A974" s="2"/>
      <c r="B974" s="2"/>
      <c r="C974" s="2"/>
      <c r="D974" s="2"/>
      <c r="E974" s="2"/>
      <c r="F974" s="2"/>
      <c r="G974" s="2"/>
    </row>
    <row r="975" spans="1:7" s="5" customFormat="1" ht="12.75">
      <c r="A975" s="2"/>
      <c r="B975" s="2"/>
      <c r="C975" s="2"/>
      <c r="D975" s="2"/>
      <c r="E975" s="2"/>
      <c r="F975" s="2"/>
      <c r="G975" s="2"/>
    </row>
    <row r="976" spans="1:7" s="5" customFormat="1" ht="12.75">
      <c r="A976" s="2"/>
      <c r="B976" s="2"/>
      <c r="C976" s="2"/>
      <c r="D976" s="2"/>
      <c r="E976" s="2"/>
      <c r="F976" s="2"/>
      <c r="G976" s="2"/>
    </row>
    <row r="977" spans="1:7" s="5" customFormat="1" ht="12.75">
      <c r="A977" s="2"/>
      <c r="B977" s="2"/>
      <c r="C977" s="2"/>
      <c r="D977" s="2"/>
      <c r="E977" s="2"/>
      <c r="F977" s="2"/>
      <c r="G977" s="2"/>
    </row>
    <row r="978" spans="1:7" s="5" customFormat="1" ht="12.75">
      <c r="A978" s="2"/>
      <c r="B978" s="2"/>
      <c r="C978" s="2"/>
      <c r="D978" s="2"/>
      <c r="E978" s="2"/>
      <c r="F978" s="2"/>
      <c r="G978" s="2"/>
    </row>
    <row r="979" spans="1:7" s="5" customFormat="1" ht="12.75">
      <c r="A979" s="2"/>
      <c r="B979" s="2"/>
      <c r="C979" s="2"/>
      <c r="D979" s="2"/>
      <c r="E979" s="2"/>
      <c r="F979" s="2"/>
      <c r="G979" s="2"/>
    </row>
    <row r="980" spans="1:7" s="5" customFormat="1" ht="12.75">
      <c r="A980" s="2"/>
      <c r="B980" s="2"/>
      <c r="C980" s="2"/>
      <c r="D980" s="2"/>
      <c r="E980" s="2"/>
      <c r="F980" s="2"/>
      <c r="G980" s="2"/>
    </row>
    <row r="981" spans="1:7" s="5" customFormat="1" ht="12.75">
      <c r="A981" s="2"/>
      <c r="B981" s="2"/>
      <c r="C981" s="2"/>
      <c r="D981" s="2"/>
      <c r="E981" s="2"/>
      <c r="F981" s="2"/>
      <c r="G981" s="2"/>
    </row>
    <row r="982" spans="1:7" s="5" customFormat="1" ht="12.75">
      <c r="A982" s="2"/>
      <c r="B982" s="2"/>
      <c r="C982" s="2"/>
      <c r="D982" s="2"/>
      <c r="E982" s="2"/>
      <c r="F982" s="2"/>
      <c r="G982" s="2"/>
    </row>
    <row r="983" spans="1:7" s="5" customFormat="1" ht="12.75">
      <c r="A983" s="2"/>
      <c r="B983" s="2"/>
      <c r="C983" s="2"/>
      <c r="D983" s="2"/>
      <c r="E983" s="2"/>
      <c r="F983" s="2"/>
      <c r="G983" s="2"/>
    </row>
    <row r="984" spans="1:7" s="5" customFormat="1" ht="12.75">
      <c r="A984" s="2"/>
      <c r="B984" s="2"/>
      <c r="C984" s="2"/>
      <c r="D984" s="2"/>
      <c r="E984" s="2"/>
      <c r="F984" s="2"/>
      <c r="G984" s="2"/>
    </row>
    <row r="985" spans="1:7" s="5" customFormat="1" ht="12.75">
      <c r="A985" s="2"/>
      <c r="B985" s="2"/>
      <c r="C985" s="2"/>
      <c r="D985" s="2"/>
      <c r="E985" s="2"/>
      <c r="F985" s="2"/>
      <c r="G985" s="2"/>
    </row>
  </sheetData>
  <sheetProtection/>
  <mergeCells count="8">
    <mergeCell ref="A2:H2"/>
    <mergeCell ref="A4:H4"/>
    <mergeCell ref="A463:G463"/>
    <mergeCell ref="A464:G464"/>
    <mergeCell ref="H6:H7"/>
    <mergeCell ref="A6:A7"/>
    <mergeCell ref="F6:F7"/>
    <mergeCell ref="G6:G7"/>
  </mergeCells>
  <printOptions/>
  <pageMargins left="0.28" right="0.13" top="1" bottom="1" header="0.5" footer="0.5"/>
  <pageSetup horizontalDpi="300" verticalDpi="300" orientation="portrait" paperSize="9" r:id="rId1"/>
  <headerFooter alignWithMargins="0">
    <oddHeader>&amp;CM.2. Balaton-nagyberek Vízitársulat műveinek egységes nyilvántartása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2"/>
  <sheetViews>
    <sheetView zoomScale="85" zoomScaleNormal="85" workbookViewId="0" topLeftCell="H336">
      <selection activeCell="O354" sqref="O354"/>
    </sheetView>
  </sheetViews>
  <sheetFormatPr defaultColWidth="9.140625" defaultRowHeight="12.75"/>
  <cols>
    <col min="1" max="1" width="4.7109375" style="2" customWidth="1"/>
    <col min="2" max="2" width="13.57421875" style="2" customWidth="1"/>
    <col min="3" max="3" width="9.57421875" style="2" customWidth="1"/>
    <col min="4" max="4" width="20.7109375" style="2" customWidth="1"/>
    <col min="5" max="5" width="21.8515625" style="2" customWidth="1"/>
    <col min="6" max="6" width="10.7109375" style="2" customWidth="1"/>
    <col min="7" max="7" width="9.00390625" style="2" customWidth="1"/>
    <col min="9" max="9" width="10.140625" style="0" customWidth="1"/>
    <col min="10" max="10" width="10.28125" style="0" customWidth="1"/>
    <col min="11" max="16" width="14.7109375" style="0" customWidth="1"/>
  </cols>
  <sheetData>
    <row r="1" spans="8:16" ht="12.75"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348" t="s">
        <v>1697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8:16" ht="12.75">
      <c r="H3" s="2"/>
      <c r="I3" s="2"/>
      <c r="J3" s="2"/>
      <c r="K3" s="2"/>
      <c r="L3" s="2"/>
      <c r="M3" s="2"/>
      <c r="N3" s="2"/>
      <c r="O3" s="2"/>
      <c r="P3" s="30"/>
    </row>
    <row r="4" spans="1:16" ht="12.75">
      <c r="A4" s="348" t="s">
        <v>1810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80"/>
    </row>
    <row r="5" spans="1:16" ht="12.75">
      <c r="A5" s="64"/>
      <c r="B5" s="65"/>
      <c r="C5" s="65"/>
      <c r="D5" s="65"/>
      <c r="E5" s="65"/>
      <c r="F5" s="65"/>
      <c r="G5" s="65"/>
      <c r="H5" s="88"/>
      <c r="I5" s="88"/>
      <c r="J5" s="88"/>
      <c r="K5" s="88"/>
      <c r="L5" s="88"/>
      <c r="M5" s="88"/>
      <c r="N5" s="88"/>
      <c r="O5" s="88"/>
      <c r="P5" s="88"/>
    </row>
    <row r="6" spans="1:16" ht="12.75">
      <c r="A6" s="381" t="s">
        <v>1774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</row>
    <row r="7" spans="8:16" ht="12.75">
      <c r="H7" s="6"/>
      <c r="I7" s="6"/>
      <c r="J7" s="6"/>
      <c r="K7" s="20"/>
      <c r="L7" s="20"/>
      <c r="M7" s="20"/>
      <c r="N7" s="20"/>
      <c r="O7" s="20"/>
      <c r="P7" s="21"/>
    </row>
    <row r="8" spans="1:16" ht="12.75" customHeight="1">
      <c r="A8" s="368" t="s">
        <v>457</v>
      </c>
      <c r="B8" s="359" t="s">
        <v>1675</v>
      </c>
      <c r="C8" s="359" t="s">
        <v>1674</v>
      </c>
      <c r="D8" s="383" t="s">
        <v>1673</v>
      </c>
      <c r="E8" s="375" t="s">
        <v>465</v>
      </c>
      <c r="F8" s="359" t="s">
        <v>1682</v>
      </c>
      <c r="G8" s="348" t="s">
        <v>1680</v>
      </c>
      <c r="H8" s="349"/>
      <c r="I8" s="349" t="s">
        <v>1677</v>
      </c>
      <c r="J8" s="350"/>
      <c r="K8" s="365" t="s">
        <v>1683</v>
      </c>
      <c r="L8" s="365"/>
      <c r="M8" s="365"/>
      <c r="N8" s="365"/>
      <c r="O8" s="365"/>
      <c r="P8" s="366"/>
    </row>
    <row r="9" spans="1:16" ht="12.75" customHeight="1">
      <c r="A9" s="369"/>
      <c r="B9" s="360"/>
      <c r="C9" s="360"/>
      <c r="D9" s="362"/>
      <c r="E9" s="376"/>
      <c r="F9" s="360"/>
      <c r="G9" s="359" t="s">
        <v>1678</v>
      </c>
      <c r="H9" s="359" t="s">
        <v>1679</v>
      </c>
      <c r="I9" s="359" t="s">
        <v>1812</v>
      </c>
      <c r="J9" s="359" t="s">
        <v>1814</v>
      </c>
      <c r="K9" s="360" t="s">
        <v>1688</v>
      </c>
      <c r="L9" s="360" t="s">
        <v>1689</v>
      </c>
      <c r="M9" s="360" t="s">
        <v>1684</v>
      </c>
      <c r="N9" s="360" t="s">
        <v>1687</v>
      </c>
      <c r="O9" s="378" t="s">
        <v>1685</v>
      </c>
      <c r="P9" s="364" t="s">
        <v>1686</v>
      </c>
    </row>
    <row r="10" spans="1:16" ht="12.75">
      <c r="A10" s="369"/>
      <c r="B10" s="360"/>
      <c r="C10" s="360"/>
      <c r="D10" s="362"/>
      <c r="E10" s="376"/>
      <c r="F10" s="360"/>
      <c r="G10" s="360"/>
      <c r="H10" s="360"/>
      <c r="I10" s="360"/>
      <c r="J10" s="360"/>
      <c r="K10" s="360"/>
      <c r="L10" s="360"/>
      <c r="M10" s="360"/>
      <c r="N10" s="360"/>
      <c r="O10" s="378"/>
      <c r="P10" s="364"/>
    </row>
    <row r="11" spans="1:16" ht="12.75">
      <c r="A11" s="370"/>
      <c r="B11" s="361"/>
      <c r="C11" s="361"/>
      <c r="D11" s="363"/>
      <c r="E11" s="377"/>
      <c r="F11" s="361"/>
      <c r="G11" s="361"/>
      <c r="H11" s="361"/>
      <c r="I11" s="361"/>
      <c r="J11" s="361"/>
      <c r="K11" s="361"/>
      <c r="L11" s="361"/>
      <c r="M11" s="361"/>
      <c r="N11" s="361"/>
      <c r="O11" s="379"/>
      <c r="P11" s="364"/>
    </row>
    <row r="12" spans="1:16" ht="12.75">
      <c r="A12" s="11"/>
      <c r="B12" s="13"/>
      <c r="C12" s="14"/>
      <c r="D12" s="13"/>
      <c r="E12" s="12"/>
      <c r="F12" s="14"/>
      <c r="G12" s="14"/>
      <c r="H12" s="14"/>
      <c r="I12" s="14"/>
      <c r="J12" s="14"/>
      <c r="K12" s="21">
        <v>0.05</v>
      </c>
      <c r="L12" s="21">
        <v>0.05</v>
      </c>
      <c r="M12" s="21">
        <v>0.05</v>
      </c>
      <c r="N12" s="21">
        <v>0.05</v>
      </c>
      <c r="O12" s="28">
        <v>0.9</v>
      </c>
      <c r="P12" s="21">
        <v>0.9</v>
      </c>
    </row>
    <row r="13" spans="1:16" ht="12.75">
      <c r="A13" s="71" t="s">
        <v>2</v>
      </c>
      <c r="B13" s="2" t="s">
        <v>3</v>
      </c>
      <c r="C13" s="2" t="s">
        <v>1045</v>
      </c>
      <c r="D13" s="2" t="s">
        <v>4</v>
      </c>
      <c r="E13" s="2" t="s">
        <v>13</v>
      </c>
      <c r="F13" s="4">
        <v>479</v>
      </c>
      <c r="G13" s="2">
        <v>7</v>
      </c>
      <c r="H13" s="15">
        <v>8</v>
      </c>
      <c r="I13" s="15">
        <f>PRODUCT(F13,G13)</f>
        <v>3353</v>
      </c>
      <c r="J13" s="15">
        <f>PRODUCT(F13,H13)</f>
        <v>3832</v>
      </c>
      <c r="K13" s="22">
        <f>PRODUCT((F13*0.05),G13)</f>
        <v>167.65000000000003</v>
      </c>
      <c r="L13" s="22">
        <f>PRODUCT((F13*0.05),H13)</f>
        <v>191.60000000000002</v>
      </c>
      <c r="M13" s="22">
        <f>PRODUCT((F13*0.05),H13)</f>
        <v>191.60000000000002</v>
      </c>
      <c r="N13" s="22">
        <f>PRODUCT((F13*0.05),G13)</f>
        <v>167.65000000000003</v>
      </c>
      <c r="O13" s="29">
        <f>PRODUCT((F13*0.9),H13)</f>
        <v>3448.8</v>
      </c>
      <c r="P13" s="23">
        <f>PRODUCT(F13*0.9,G13)</f>
        <v>3017.7000000000003</v>
      </c>
    </row>
    <row r="14" spans="1:16" ht="12.75">
      <c r="A14" s="71" t="s">
        <v>9</v>
      </c>
      <c r="B14" s="2" t="s">
        <v>3</v>
      </c>
      <c r="C14" s="2" t="s">
        <v>1047</v>
      </c>
      <c r="D14" s="2" t="s">
        <v>10</v>
      </c>
      <c r="E14" s="2" t="s">
        <v>12</v>
      </c>
      <c r="F14" s="2">
        <v>556</v>
      </c>
      <c r="G14" s="17">
        <v>4.5</v>
      </c>
      <c r="H14" s="2">
        <v>8</v>
      </c>
      <c r="I14" s="15">
        <f aca="true" t="shared" si="0" ref="I14:I81">PRODUCT(F14,G14)</f>
        <v>2502</v>
      </c>
      <c r="J14" s="15">
        <f aca="true" t="shared" si="1" ref="J14:J81">PRODUCT(F14,H14)</f>
        <v>4448</v>
      </c>
      <c r="K14" s="22">
        <f>PRODUCT((F14*0.05),G14)</f>
        <v>125.10000000000001</v>
      </c>
      <c r="L14" s="22">
        <f>PRODUCT((F14*0.05),H14)</f>
        <v>222.4</v>
      </c>
      <c r="M14" s="22">
        <f>PRODUCT((F14*0.05),H14)</f>
        <v>222.4</v>
      </c>
      <c r="N14" s="22">
        <f>PRODUCT((F14*0.05),G14)</f>
        <v>125.10000000000001</v>
      </c>
      <c r="O14" s="29">
        <f>PRODUCT((F14*0.9),H14)</f>
        <v>4003.2000000000003</v>
      </c>
      <c r="P14" s="23">
        <f>PRODUCT(F14*0.9,G14)</f>
        <v>2251.8</v>
      </c>
    </row>
    <row r="15" spans="1:16" ht="12.75">
      <c r="A15" s="71" t="s">
        <v>37</v>
      </c>
      <c r="B15" s="2" t="s">
        <v>3</v>
      </c>
      <c r="C15" s="2" t="s">
        <v>1068</v>
      </c>
      <c r="D15" s="2" t="s">
        <v>1069</v>
      </c>
      <c r="E15" s="2" t="s">
        <v>1375</v>
      </c>
      <c r="F15" s="2">
        <v>370</v>
      </c>
      <c r="G15" s="17">
        <v>3.5</v>
      </c>
      <c r="H15" s="2">
        <v>8</v>
      </c>
      <c r="I15" s="15">
        <f t="shared" si="0"/>
        <v>1295</v>
      </c>
      <c r="J15" s="15">
        <f t="shared" si="1"/>
        <v>2960</v>
      </c>
      <c r="K15" s="22">
        <f>PRODUCT((F15*0.05),G15)</f>
        <v>64.75</v>
      </c>
      <c r="L15" s="22">
        <f>PRODUCT((F15*0.05),H15)</f>
        <v>148</v>
      </c>
      <c r="M15" s="22">
        <f>PRODUCT((F15*0.05),H15)</f>
        <v>148</v>
      </c>
      <c r="N15" s="22">
        <f>PRODUCT((F15*0.05),G15)</f>
        <v>64.75</v>
      </c>
      <c r="O15" s="29">
        <f>PRODUCT((F15*0.9),H15)</f>
        <v>2664</v>
      </c>
      <c r="P15" s="23">
        <f>PRODUCT(F15*0.9,G15)</f>
        <v>1165.5</v>
      </c>
    </row>
    <row r="16" spans="7:16" ht="12.75">
      <c r="G16" s="17"/>
      <c r="H16" s="2"/>
      <c r="I16" s="15"/>
      <c r="J16" s="15"/>
      <c r="K16" s="37">
        <f aca="true" t="shared" si="2" ref="K16:P16">SUM(K13:K15)</f>
        <v>357.50000000000006</v>
      </c>
      <c r="L16" s="37">
        <f t="shared" si="2"/>
        <v>562</v>
      </c>
      <c r="M16" s="37">
        <f t="shared" si="2"/>
        <v>562</v>
      </c>
      <c r="N16" s="37">
        <f t="shared" si="2"/>
        <v>357.50000000000006</v>
      </c>
      <c r="O16" s="38">
        <f t="shared" si="2"/>
        <v>10116</v>
      </c>
      <c r="P16" s="34">
        <f t="shared" si="2"/>
        <v>6435</v>
      </c>
    </row>
    <row r="17" spans="8:16" ht="12.75">
      <c r="H17" s="2"/>
      <c r="I17" s="15"/>
      <c r="J17" s="15"/>
      <c r="K17" s="2"/>
      <c r="L17" s="2"/>
      <c r="M17" s="2"/>
      <c r="N17" s="2"/>
      <c r="O17" s="30"/>
      <c r="P17" s="2"/>
    </row>
    <row r="18" spans="1:16" ht="12.75">
      <c r="A18" s="72" t="s">
        <v>23</v>
      </c>
      <c r="B18" s="2" t="s">
        <v>17</v>
      </c>
      <c r="C18" s="2" t="s">
        <v>1353</v>
      </c>
      <c r="D18" s="2" t="s">
        <v>4</v>
      </c>
      <c r="E18" s="2" t="s">
        <v>19</v>
      </c>
      <c r="F18" s="2">
        <v>2056</v>
      </c>
      <c r="G18" s="2">
        <v>7</v>
      </c>
      <c r="H18" s="2">
        <v>8</v>
      </c>
      <c r="I18" s="15">
        <f t="shared" si="0"/>
        <v>14392</v>
      </c>
      <c r="J18" s="15">
        <f t="shared" si="1"/>
        <v>16448</v>
      </c>
      <c r="K18" s="22">
        <f aca="true" t="shared" si="3" ref="K18:K27">PRODUCT((F18*0.05),G18)</f>
        <v>719.6000000000001</v>
      </c>
      <c r="L18" s="22">
        <f aca="true" t="shared" si="4" ref="L18:L27">PRODUCT((F18*0.05),H18)</f>
        <v>822.4000000000001</v>
      </c>
      <c r="M18" s="22">
        <f aca="true" t="shared" si="5" ref="M18:M27">PRODUCT((F18*0.05),H18)</f>
        <v>822.4000000000001</v>
      </c>
      <c r="N18" s="22">
        <f>PRODUCT((F18*0.05),G18)</f>
        <v>719.6000000000001</v>
      </c>
      <c r="O18" s="29">
        <f aca="true" t="shared" si="6" ref="O18:O27">PRODUCT((F18*0.9),H18)</f>
        <v>14803.2</v>
      </c>
      <c r="P18" s="23">
        <f aca="true" t="shared" si="7" ref="P18:P27">PRODUCT(F18*0.9,G18)</f>
        <v>12952.800000000001</v>
      </c>
    </row>
    <row r="19" spans="1:16" ht="12.75">
      <c r="A19" s="72" t="s">
        <v>42</v>
      </c>
      <c r="B19" s="2" t="s">
        <v>17</v>
      </c>
      <c r="C19" s="2" t="s">
        <v>1358</v>
      </c>
      <c r="D19" s="2" t="s">
        <v>38</v>
      </c>
      <c r="E19" s="2" t="s">
        <v>40</v>
      </c>
      <c r="F19" s="2">
        <v>1000</v>
      </c>
      <c r="G19" s="17">
        <v>4.5</v>
      </c>
      <c r="H19" s="2">
        <v>8</v>
      </c>
      <c r="I19" s="15">
        <f t="shared" si="0"/>
        <v>4500</v>
      </c>
      <c r="J19" s="15">
        <f t="shared" si="1"/>
        <v>8000</v>
      </c>
      <c r="K19" s="22">
        <f t="shared" si="3"/>
        <v>225</v>
      </c>
      <c r="L19" s="22">
        <f t="shared" si="4"/>
        <v>400</v>
      </c>
      <c r="M19" s="22">
        <f t="shared" si="5"/>
        <v>400</v>
      </c>
      <c r="N19" s="22">
        <f aca="true" t="shared" si="8" ref="N19:N27">PRODUCT((F19*0.05),G19)</f>
        <v>225</v>
      </c>
      <c r="O19" s="29">
        <f t="shared" si="6"/>
        <v>7200</v>
      </c>
      <c r="P19" s="23">
        <f t="shared" si="7"/>
        <v>4050</v>
      </c>
    </row>
    <row r="20" spans="1:16" ht="12.75">
      <c r="A20" s="72" t="s">
        <v>50</v>
      </c>
      <c r="B20" s="2" t="s">
        <v>17</v>
      </c>
      <c r="C20" s="2" t="s">
        <v>1360</v>
      </c>
      <c r="D20" s="2" t="s">
        <v>43</v>
      </c>
      <c r="E20" s="2" t="s">
        <v>45</v>
      </c>
      <c r="F20" s="2">
        <v>560</v>
      </c>
      <c r="G20" s="17">
        <v>4.5</v>
      </c>
      <c r="H20" s="2">
        <v>8</v>
      </c>
      <c r="I20" s="15">
        <f t="shared" si="0"/>
        <v>2520</v>
      </c>
      <c r="J20" s="15">
        <f t="shared" si="1"/>
        <v>4480</v>
      </c>
      <c r="K20" s="22">
        <f t="shared" si="3"/>
        <v>126</v>
      </c>
      <c r="L20" s="22">
        <f t="shared" si="4"/>
        <v>224</v>
      </c>
      <c r="M20" s="22">
        <f t="shared" si="5"/>
        <v>224</v>
      </c>
      <c r="N20" s="22">
        <f t="shared" si="8"/>
        <v>126</v>
      </c>
      <c r="O20" s="29">
        <f t="shared" si="6"/>
        <v>4032</v>
      </c>
      <c r="P20" s="23">
        <f t="shared" si="7"/>
        <v>2268</v>
      </c>
    </row>
    <row r="21" spans="1:16" ht="12.75">
      <c r="A21" s="72" t="s">
        <v>51</v>
      </c>
      <c r="B21" s="2" t="s">
        <v>17</v>
      </c>
      <c r="C21" s="2" t="s">
        <v>1361</v>
      </c>
      <c r="D21" s="2" t="s">
        <v>47</v>
      </c>
      <c r="E21" s="2" t="s">
        <v>49</v>
      </c>
      <c r="F21" s="2">
        <v>500</v>
      </c>
      <c r="G21" s="17">
        <v>4.5</v>
      </c>
      <c r="H21" s="2">
        <v>8</v>
      </c>
      <c r="I21" s="15">
        <f t="shared" si="0"/>
        <v>2250</v>
      </c>
      <c r="J21" s="15">
        <f t="shared" si="1"/>
        <v>4000</v>
      </c>
      <c r="K21" s="22">
        <f t="shared" si="3"/>
        <v>112.5</v>
      </c>
      <c r="L21" s="22">
        <f t="shared" si="4"/>
        <v>200</v>
      </c>
      <c r="M21" s="22">
        <f t="shared" si="5"/>
        <v>200</v>
      </c>
      <c r="N21" s="22">
        <f t="shared" si="8"/>
        <v>112.5</v>
      </c>
      <c r="O21" s="29">
        <f t="shared" si="6"/>
        <v>3600</v>
      </c>
      <c r="P21" s="23">
        <f t="shared" si="7"/>
        <v>2025</v>
      </c>
    </row>
    <row r="22" spans="1:16" ht="12.75">
      <c r="A22" s="72" t="s">
        <v>57</v>
      </c>
      <c r="B22" s="2" t="s">
        <v>17</v>
      </c>
      <c r="C22" s="2" t="s">
        <v>1363</v>
      </c>
      <c r="D22" s="2" t="s">
        <v>52</v>
      </c>
      <c r="E22" s="2" t="s">
        <v>53</v>
      </c>
      <c r="F22" s="2">
        <v>544</v>
      </c>
      <c r="G22" s="17">
        <v>4.5</v>
      </c>
      <c r="H22" s="2">
        <v>8</v>
      </c>
      <c r="I22" s="15">
        <f t="shared" si="0"/>
        <v>2448</v>
      </c>
      <c r="J22" s="15">
        <f t="shared" si="1"/>
        <v>4352</v>
      </c>
      <c r="K22" s="22">
        <f t="shared" si="3"/>
        <v>122.4</v>
      </c>
      <c r="L22" s="22">
        <f t="shared" si="4"/>
        <v>217.60000000000002</v>
      </c>
      <c r="M22" s="22">
        <f t="shared" si="5"/>
        <v>217.60000000000002</v>
      </c>
      <c r="N22" s="22">
        <f t="shared" si="8"/>
        <v>122.4</v>
      </c>
      <c r="O22" s="29">
        <f t="shared" si="6"/>
        <v>3916.8</v>
      </c>
      <c r="P22" s="23">
        <f t="shared" si="7"/>
        <v>2203.2000000000003</v>
      </c>
    </row>
    <row r="23" spans="1:16" ht="12.75">
      <c r="A23" s="72" t="s">
        <v>59</v>
      </c>
      <c r="B23" s="2" t="s">
        <v>17</v>
      </c>
      <c r="C23" s="2" t="s">
        <v>1364</v>
      </c>
      <c r="D23" s="2" t="s">
        <v>55</v>
      </c>
      <c r="E23" s="2" t="s">
        <v>49</v>
      </c>
      <c r="F23" s="2">
        <v>500</v>
      </c>
      <c r="G23" s="17">
        <v>4.5</v>
      </c>
      <c r="H23" s="2">
        <v>8</v>
      </c>
      <c r="I23" s="15">
        <f t="shared" si="0"/>
        <v>2250</v>
      </c>
      <c r="J23" s="15">
        <f t="shared" si="1"/>
        <v>4000</v>
      </c>
      <c r="K23" s="22">
        <f t="shared" si="3"/>
        <v>112.5</v>
      </c>
      <c r="L23" s="22">
        <f t="shared" si="4"/>
        <v>200</v>
      </c>
      <c r="M23" s="22">
        <f t="shared" si="5"/>
        <v>200</v>
      </c>
      <c r="N23" s="22">
        <f t="shared" si="8"/>
        <v>112.5</v>
      </c>
      <c r="O23" s="29">
        <f t="shared" si="6"/>
        <v>3600</v>
      </c>
      <c r="P23" s="23">
        <f t="shared" si="7"/>
        <v>2025</v>
      </c>
    </row>
    <row r="24" spans="1:16" ht="12.75">
      <c r="A24" s="72" t="s">
        <v>64</v>
      </c>
      <c r="B24" s="2" t="s">
        <v>17</v>
      </c>
      <c r="C24" s="2" t="s">
        <v>1366</v>
      </c>
      <c r="D24" s="2" t="s">
        <v>60</v>
      </c>
      <c r="E24" s="2" t="s">
        <v>61</v>
      </c>
      <c r="F24" s="2">
        <v>530</v>
      </c>
      <c r="G24" s="17">
        <v>4.5</v>
      </c>
      <c r="H24" s="2">
        <v>8</v>
      </c>
      <c r="I24" s="15">
        <f t="shared" si="0"/>
        <v>2385</v>
      </c>
      <c r="J24" s="15">
        <f t="shared" si="1"/>
        <v>4240</v>
      </c>
      <c r="K24" s="22">
        <f t="shared" si="3"/>
        <v>119.25</v>
      </c>
      <c r="L24" s="22">
        <f t="shared" si="4"/>
        <v>212</v>
      </c>
      <c r="M24" s="22">
        <f t="shared" si="5"/>
        <v>212</v>
      </c>
      <c r="N24" s="22">
        <f t="shared" si="8"/>
        <v>119.25</v>
      </c>
      <c r="O24" s="29">
        <f t="shared" si="6"/>
        <v>3816</v>
      </c>
      <c r="P24" s="23">
        <f t="shared" si="7"/>
        <v>2146.5</v>
      </c>
    </row>
    <row r="25" spans="1:16" ht="12.75">
      <c r="A25" s="72" t="s">
        <v>72</v>
      </c>
      <c r="B25" s="2" t="s">
        <v>17</v>
      </c>
      <c r="C25" s="2" t="s">
        <v>1368</v>
      </c>
      <c r="D25" s="2" t="s">
        <v>65</v>
      </c>
      <c r="E25" s="2" t="s">
        <v>67</v>
      </c>
      <c r="F25" s="2">
        <v>520</v>
      </c>
      <c r="G25" s="17">
        <v>4.5</v>
      </c>
      <c r="H25" s="2">
        <v>8</v>
      </c>
      <c r="I25" s="15">
        <f t="shared" si="0"/>
        <v>2340</v>
      </c>
      <c r="J25" s="15">
        <f t="shared" si="1"/>
        <v>4160</v>
      </c>
      <c r="K25" s="22">
        <f t="shared" si="3"/>
        <v>117</v>
      </c>
      <c r="L25" s="22">
        <f t="shared" si="4"/>
        <v>208</v>
      </c>
      <c r="M25" s="22">
        <f t="shared" si="5"/>
        <v>208</v>
      </c>
      <c r="N25" s="22">
        <f t="shared" si="8"/>
        <v>117</v>
      </c>
      <c r="O25" s="29">
        <f t="shared" si="6"/>
        <v>3744</v>
      </c>
      <c r="P25" s="23">
        <f t="shared" si="7"/>
        <v>2106</v>
      </c>
    </row>
    <row r="26" spans="1:16" ht="12.75">
      <c r="A26" s="72" t="s">
        <v>76</v>
      </c>
      <c r="B26" s="2" t="s">
        <v>17</v>
      </c>
      <c r="C26" s="2" t="s">
        <v>1369</v>
      </c>
      <c r="D26" s="2" t="s">
        <v>1069</v>
      </c>
      <c r="E26" s="2" t="s">
        <v>1072</v>
      </c>
      <c r="F26" s="2">
        <v>300</v>
      </c>
      <c r="G26" s="17">
        <v>3.5</v>
      </c>
      <c r="H26" s="2">
        <v>8</v>
      </c>
      <c r="I26" s="15">
        <f t="shared" si="0"/>
        <v>1050</v>
      </c>
      <c r="J26" s="15">
        <f t="shared" si="1"/>
        <v>2400</v>
      </c>
      <c r="K26" s="22">
        <f t="shared" si="3"/>
        <v>52.5</v>
      </c>
      <c r="L26" s="22">
        <f t="shared" si="4"/>
        <v>120</v>
      </c>
      <c r="M26" s="22">
        <f t="shared" si="5"/>
        <v>120</v>
      </c>
      <c r="N26" s="22">
        <f t="shared" si="8"/>
        <v>52.5</v>
      </c>
      <c r="O26" s="29">
        <f t="shared" si="6"/>
        <v>2160</v>
      </c>
      <c r="P26" s="23">
        <f t="shared" si="7"/>
        <v>945</v>
      </c>
    </row>
    <row r="27" spans="1:16" ht="12.75">
      <c r="A27" s="72" t="s">
        <v>78</v>
      </c>
      <c r="B27" s="2" t="s">
        <v>17</v>
      </c>
      <c r="C27" s="2" t="s">
        <v>1370</v>
      </c>
      <c r="D27" s="2" t="s">
        <v>1069</v>
      </c>
      <c r="E27" s="2" t="s">
        <v>1074</v>
      </c>
      <c r="F27" s="2">
        <v>200</v>
      </c>
      <c r="G27" s="17">
        <v>3.5</v>
      </c>
      <c r="H27" s="2">
        <v>8</v>
      </c>
      <c r="I27" s="15">
        <f t="shared" si="0"/>
        <v>700</v>
      </c>
      <c r="J27" s="15">
        <f t="shared" si="1"/>
        <v>1600</v>
      </c>
      <c r="K27" s="22">
        <f t="shared" si="3"/>
        <v>35</v>
      </c>
      <c r="L27" s="22">
        <f t="shared" si="4"/>
        <v>80</v>
      </c>
      <c r="M27" s="22">
        <f t="shared" si="5"/>
        <v>80</v>
      </c>
      <c r="N27" s="22">
        <f t="shared" si="8"/>
        <v>35</v>
      </c>
      <c r="O27" s="29">
        <f t="shared" si="6"/>
        <v>1440</v>
      </c>
      <c r="P27" s="23">
        <f t="shared" si="7"/>
        <v>630</v>
      </c>
    </row>
    <row r="28" spans="7:16" ht="12.75">
      <c r="G28" s="17"/>
      <c r="H28" s="2"/>
      <c r="I28" s="15"/>
      <c r="J28" s="15"/>
      <c r="K28" s="37">
        <f aca="true" t="shared" si="9" ref="K28:P28">SUM(K18:K27)</f>
        <v>1741.7500000000002</v>
      </c>
      <c r="L28" s="37">
        <f t="shared" si="9"/>
        <v>2684</v>
      </c>
      <c r="M28" s="37">
        <f t="shared" si="9"/>
        <v>2684</v>
      </c>
      <c r="N28" s="37">
        <f t="shared" si="9"/>
        <v>1741.7500000000002</v>
      </c>
      <c r="O28" s="38">
        <f t="shared" si="9"/>
        <v>48312</v>
      </c>
      <c r="P28" s="34">
        <f t="shared" si="9"/>
        <v>31351.500000000004</v>
      </c>
    </row>
    <row r="29" spans="8:16" ht="12.75">
      <c r="H29" s="2"/>
      <c r="I29" s="15"/>
      <c r="J29" s="15"/>
      <c r="K29" s="2"/>
      <c r="L29" s="2"/>
      <c r="M29" s="2"/>
      <c r="N29" s="2"/>
      <c r="O29" s="30"/>
      <c r="P29" s="2"/>
    </row>
    <row r="30" spans="1:16" ht="12.75">
      <c r="A30" s="73" t="s">
        <v>81</v>
      </c>
      <c r="B30" s="2" t="s">
        <v>69</v>
      </c>
      <c r="C30" s="2" t="s">
        <v>1049</v>
      </c>
      <c r="D30" s="2" t="s">
        <v>73</v>
      </c>
      <c r="E30" s="2" t="s">
        <v>71</v>
      </c>
      <c r="F30" s="2">
        <v>3497</v>
      </c>
      <c r="G30" s="2">
        <v>7</v>
      </c>
      <c r="H30" s="2">
        <v>8</v>
      </c>
      <c r="I30" s="15">
        <f t="shared" si="0"/>
        <v>24479</v>
      </c>
      <c r="J30" s="15">
        <f t="shared" si="1"/>
        <v>27976</v>
      </c>
      <c r="K30" s="22">
        <f aca="true" t="shared" si="10" ref="K30:K49">PRODUCT((F30*0.05),G30)</f>
        <v>1223.9500000000003</v>
      </c>
      <c r="L30" s="22">
        <f aca="true" t="shared" si="11" ref="L30:L49">PRODUCT((F30*0.05),H30)</f>
        <v>1398.8000000000002</v>
      </c>
      <c r="M30" s="22">
        <f aca="true" t="shared" si="12" ref="M30:M49">PRODUCT((F30*0.05),H30)</f>
        <v>1398.8000000000002</v>
      </c>
      <c r="N30" s="22">
        <f>PRODUCT((F30*0.05),G30)</f>
        <v>1223.9500000000003</v>
      </c>
      <c r="O30" s="29">
        <f aca="true" t="shared" si="13" ref="O30:O49">PRODUCT((F30*0.9),H30)</f>
        <v>25178.4</v>
      </c>
      <c r="P30" s="23">
        <f aca="true" t="shared" si="14" ref="P30:P49">PRODUCT(F30*0.9,G30)</f>
        <v>22031.100000000002</v>
      </c>
    </row>
    <row r="31" spans="1:16" ht="12.75">
      <c r="A31" s="73" t="s">
        <v>101</v>
      </c>
      <c r="B31" s="2" t="s">
        <v>69</v>
      </c>
      <c r="C31" s="2" t="s">
        <v>1055</v>
      </c>
      <c r="D31" s="2" t="s">
        <v>87</v>
      </c>
      <c r="E31" s="2" t="s">
        <v>89</v>
      </c>
      <c r="F31" s="2">
        <v>548</v>
      </c>
      <c r="G31" s="17">
        <v>4.5</v>
      </c>
      <c r="H31" s="2">
        <v>8</v>
      </c>
      <c r="I31" s="15">
        <f t="shared" si="0"/>
        <v>2466</v>
      </c>
      <c r="J31" s="15">
        <f t="shared" si="1"/>
        <v>4384</v>
      </c>
      <c r="K31" s="22">
        <f t="shared" si="10"/>
        <v>123.30000000000001</v>
      </c>
      <c r="L31" s="22">
        <f t="shared" si="11"/>
        <v>219.20000000000002</v>
      </c>
      <c r="M31" s="22">
        <f t="shared" si="12"/>
        <v>219.20000000000002</v>
      </c>
      <c r="N31" s="22">
        <f aca="true" t="shared" si="15" ref="N31:N49">PRODUCT((F31*0.05),G31)</f>
        <v>123.30000000000001</v>
      </c>
      <c r="O31" s="29">
        <f t="shared" si="13"/>
        <v>3945.6</v>
      </c>
      <c r="P31" s="23">
        <f t="shared" si="14"/>
        <v>2219.4</v>
      </c>
    </row>
    <row r="32" spans="1:16" ht="12.75">
      <c r="A32" s="73" t="s">
        <v>105</v>
      </c>
      <c r="B32" s="2" t="s">
        <v>69</v>
      </c>
      <c r="C32" s="2" t="s">
        <v>1056</v>
      </c>
      <c r="D32" s="2" t="s">
        <v>91</v>
      </c>
      <c r="E32" s="2" t="s">
        <v>93</v>
      </c>
      <c r="F32" s="2">
        <v>620</v>
      </c>
      <c r="G32" s="17">
        <v>4.5</v>
      </c>
      <c r="H32" s="2">
        <v>8</v>
      </c>
      <c r="I32" s="15">
        <f t="shared" si="0"/>
        <v>2790</v>
      </c>
      <c r="J32" s="15">
        <f t="shared" si="1"/>
        <v>4960</v>
      </c>
      <c r="K32" s="22">
        <f t="shared" si="10"/>
        <v>139.5</v>
      </c>
      <c r="L32" s="22">
        <f t="shared" si="11"/>
        <v>248</v>
      </c>
      <c r="M32" s="22">
        <f t="shared" si="12"/>
        <v>248</v>
      </c>
      <c r="N32" s="22">
        <f t="shared" si="15"/>
        <v>139.5</v>
      </c>
      <c r="O32" s="29">
        <f t="shared" si="13"/>
        <v>4464</v>
      </c>
      <c r="P32" s="23">
        <f t="shared" si="14"/>
        <v>2511</v>
      </c>
    </row>
    <row r="33" spans="1:16" ht="12.75">
      <c r="A33" s="73" t="s">
        <v>598</v>
      </c>
      <c r="B33" s="2" t="s">
        <v>69</v>
      </c>
      <c r="C33" s="2" t="s">
        <v>1057</v>
      </c>
      <c r="D33" s="2" t="s">
        <v>95</v>
      </c>
      <c r="E33" s="2" t="s">
        <v>97</v>
      </c>
      <c r="F33" s="2">
        <v>664</v>
      </c>
      <c r="G33" s="17">
        <v>4.5</v>
      </c>
      <c r="H33" s="2">
        <v>8</v>
      </c>
      <c r="I33" s="15">
        <f t="shared" si="0"/>
        <v>2988</v>
      </c>
      <c r="J33" s="15">
        <f t="shared" si="1"/>
        <v>5312</v>
      </c>
      <c r="K33" s="22">
        <f t="shared" si="10"/>
        <v>149.4</v>
      </c>
      <c r="L33" s="22">
        <f t="shared" si="11"/>
        <v>265.6</v>
      </c>
      <c r="M33" s="22">
        <f t="shared" si="12"/>
        <v>265.6</v>
      </c>
      <c r="N33" s="22">
        <f t="shared" si="15"/>
        <v>149.4</v>
      </c>
      <c r="O33" s="29">
        <f t="shared" si="13"/>
        <v>4780.8</v>
      </c>
      <c r="P33" s="23">
        <f t="shared" si="14"/>
        <v>2689.2000000000003</v>
      </c>
    </row>
    <row r="34" spans="1:16" ht="12.75">
      <c r="A34" s="73" t="s">
        <v>111</v>
      </c>
      <c r="B34" s="2" t="s">
        <v>69</v>
      </c>
      <c r="C34" s="2" t="s">
        <v>1058</v>
      </c>
      <c r="D34" s="2" t="s">
        <v>99</v>
      </c>
      <c r="E34" s="2" t="s">
        <v>100</v>
      </c>
      <c r="F34" s="2">
        <v>619</v>
      </c>
      <c r="G34" s="17">
        <v>4.5</v>
      </c>
      <c r="H34" s="2">
        <v>8</v>
      </c>
      <c r="I34" s="15">
        <f t="shared" si="0"/>
        <v>2785.5</v>
      </c>
      <c r="J34" s="15">
        <f t="shared" si="1"/>
        <v>4952</v>
      </c>
      <c r="K34" s="22">
        <f t="shared" si="10"/>
        <v>139.275</v>
      </c>
      <c r="L34" s="22">
        <f t="shared" si="11"/>
        <v>247.60000000000002</v>
      </c>
      <c r="M34" s="22">
        <f t="shared" si="12"/>
        <v>247.60000000000002</v>
      </c>
      <c r="N34" s="22">
        <f t="shared" si="15"/>
        <v>139.275</v>
      </c>
      <c r="O34" s="29">
        <f t="shared" si="13"/>
        <v>4456.8</v>
      </c>
      <c r="P34" s="23">
        <f t="shared" si="14"/>
        <v>2506.9500000000003</v>
      </c>
    </row>
    <row r="35" spans="1:16" ht="12.75">
      <c r="A35" s="73" t="s">
        <v>602</v>
      </c>
      <c r="B35" s="2" t="s">
        <v>69</v>
      </c>
      <c r="C35" s="2" t="s">
        <v>1059</v>
      </c>
      <c r="D35" s="2" t="s">
        <v>102</v>
      </c>
      <c r="E35" s="2" t="s">
        <v>104</v>
      </c>
      <c r="F35" s="2">
        <v>532</v>
      </c>
      <c r="G35" s="17">
        <v>4.5</v>
      </c>
      <c r="H35" s="2">
        <v>8</v>
      </c>
      <c r="I35" s="15">
        <f t="shared" si="0"/>
        <v>2394</v>
      </c>
      <c r="J35" s="15">
        <f t="shared" si="1"/>
        <v>4256</v>
      </c>
      <c r="K35" s="22">
        <f t="shared" si="10"/>
        <v>119.7</v>
      </c>
      <c r="L35" s="22">
        <f t="shared" si="11"/>
        <v>212.8</v>
      </c>
      <c r="M35" s="22">
        <f t="shared" si="12"/>
        <v>212.8</v>
      </c>
      <c r="N35" s="22">
        <f t="shared" si="15"/>
        <v>119.7</v>
      </c>
      <c r="O35" s="29">
        <f t="shared" si="13"/>
        <v>3830.4</v>
      </c>
      <c r="P35" s="23">
        <f t="shared" si="14"/>
        <v>2154.6</v>
      </c>
    </row>
    <row r="36" spans="1:16" ht="12.75">
      <c r="A36" s="73" t="s">
        <v>116</v>
      </c>
      <c r="B36" s="2" t="s">
        <v>69</v>
      </c>
      <c r="C36" s="2" t="s">
        <v>1060</v>
      </c>
      <c r="D36" s="2" t="s">
        <v>106</v>
      </c>
      <c r="E36" s="2" t="s">
        <v>107</v>
      </c>
      <c r="F36" s="2">
        <v>590</v>
      </c>
      <c r="G36" s="17">
        <v>4.5</v>
      </c>
      <c r="H36" s="2">
        <v>8</v>
      </c>
      <c r="I36" s="15">
        <f t="shared" si="0"/>
        <v>2655</v>
      </c>
      <c r="J36" s="15">
        <f t="shared" si="1"/>
        <v>4720</v>
      </c>
      <c r="K36" s="22">
        <f t="shared" si="10"/>
        <v>132.75</v>
      </c>
      <c r="L36" s="22">
        <f t="shared" si="11"/>
        <v>236</v>
      </c>
      <c r="M36" s="22">
        <f t="shared" si="12"/>
        <v>236</v>
      </c>
      <c r="N36" s="22">
        <f t="shared" si="15"/>
        <v>132.75</v>
      </c>
      <c r="O36" s="29">
        <f t="shared" si="13"/>
        <v>4248</v>
      </c>
      <c r="P36" s="23">
        <f t="shared" si="14"/>
        <v>2389.5</v>
      </c>
    </row>
    <row r="37" spans="1:16" ht="12.75">
      <c r="A37" s="73" t="s">
        <v>117</v>
      </c>
      <c r="B37" s="2" t="s">
        <v>69</v>
      </c>
      <c r="C37" s="2" t="s">
        <v>1061</v>
      </c>
      <c r="D37" s="2" t="s">
        <v>108</v>
      </c>
      <c r="E37" s="2" t="s">
        <v>110</v>
      </c>
      <c r="F37" s="2">
        <v>528</v>
      </c>
      <c r="G37" s="17">
        <v>4.5</v>
      </c>
      <c r="H37" s="2">
        <v>8</v>
      </c>
      <c r="I37" s="15">
        <f t="shared" si="0"/>
        <v>2376</v>
      </c>
      <c r="J37" s="15">
        <f t="shared" si="1"/>
        <v>4224</v>
      </c>
      <c r="K37" s="22">
        <f t="shared" si="10"/>
        <v>118.80000000000001</v>
      </c>
      <c r="L37" s="22">
        <f t="shared" si="11"/>
        <v>211.20000000000002</v>
      </c>
      <c r="M37" s="22">
        <f t="shared" si="12"/>
        <v>211.20000000000002</v>
      </c>
      <c r="N37" s="22">
        <f t="shared" si="15"/>
        <v>118.80000000000001</v>
      </c>
      <c r="O37" s="29">
        <f t="shared" si="13"/>
        <v>3801.6</v>
      </c>
      <c r="P37" s="23">
        <f t="shared" si="14"/>
        <v>2138.4</v>
      </c>
    </row>
    <row r="38" spans="1:16" ht="12.75">
      <c r="A38" s="73" t="s">
        <v>119</v>
      </c>
      <c r="B38" s="2" t="s">
        <v>69</v>
      </c>
      <c r="C38" s="2" t="s">
        <v>1062</v>
      </c>
      <c r="D38" s="2" t="s">
        <v>112</v>
      </c>
      <c r="E38" s="2" t="s">
        <v>113</v>
      </c>
      <c r="F38" s="2">
        <v>576</v>
      </c>
      <c r="G38" s="17">
        <v>4.5</v>
      </c>
      <c r="H38" s="2">
        <v>8</v>
      </c>
      <c r="I38" s="15">
        <f t="shared" si="0"/>
        <v>2592</v>
      </c>
      <c r="J38" s="15">
        <f t="shared" si="1"/>
        <v>4608</v>
      </c>
      <c r="K38" s="22">
        <f t="shared" si="10"/>
        <v>129.6</v>
      </c>
      <c r="L38" s="22">
        <f t="shared" si="11"/>
        <v>230.4</v>
      </c>
      <c r="M38" s="22">
        <f t="shared" si="12"/>
        <v>230.4</v>
      </c>
      <c r="N38" s="22">
        <f t="shared" si="15"/>
        <v>129.6</v>
      </c>
      <c r="O38" s="29">
        <f t="shared" si="13"/>
        <v>4147.2</v>
      </c>
      <c r="P38" s="23">
        <f t="shared" si="14"/>
        <v>2332.7999999999997</v>
      </c>
    </row>
    <row r="39" spans="1:16" ht="12.75">
      <c r="A39" s="73" t="s">
        <v>613</v>
      </c>
      <c r="B39" s="2" t="s">
        <v>69</v>
      </c>
      <c r="C39" s="2" t="s">
        <v>1063</v>
      </c>
      <c r="D39" s="2" t="s">
        <v>114</v>
      </c>
      <c r="E39" s="2" t="s">
        <v>115</v>
      </c>
      <c r="F39" s="2">
        <v>1030</v>
      </c>
      <c r="G39" s="17">
        <v>4.5</v>
      </c>
      <c r="H39" s="2">
        <v>8</v>
      </c>
      <c r="I39" s="15">
        <f t="shared" si="0"/>
        <v>4635</v>
      </c>
      <c r="J39" s="15">
        <f t="shared" si="1"/>
        <v>8240</v>
      </c>
      <c r="K39" s="22">
        <f t="shared" si="10"/>
        <v>231.75</v>
      </c>
      <c r="L39" s="22">
        <f t="shared" si="11"/>
        <v>412</v>
      </c>
      <c r="M39" s="22">
        <f t="shared" si="12"/>
        <v>412</v>
      </c>
      <c r="N39" s="22">
        <f t="shared" si="15"/>
        <v>231.75</v>
      </c>
      <c r="O39" s="29">
        <f t="shared" si="13"/>
        <v>7416</v>
      </c>
      <c r="P39" s="23">
        <f t="shared" si="14"/>
        <v>4171.5</v>
      </c>
    </row>
    <row r="40" spans="1:16" ht="12.75">
      <c r="A40" s="73" t="s">
        <v>128</v>
      </c>
      <c r="B40" s="2" t="s">
        <v>69</v>
      </c>
      <c r="C40" s="2" t="s">
        <v>1065</v>
      </c>
      <c r="D40" s="2" t="s">
        <v>118</v>
      </c>
      <c r="E40" s="2" t="s">
        <v>45</v>
      </c>
      <c r="F40" s="2">
        <v>560</v>
      </c>
      <c r="G40" s="17">
        <v>4.5</v>
      </c>
      <c r="H40" s="2">
        <v>8</v>
      </c>
      <c r="I40" s="15">
        <f t="shared" si="0"/>
        <v>2520</v>
      </c>
      <c r="J40" s="15">
        <f t="shared" si="1"/>
        <v>4480</v>
      </c>
      <c r="K40" s="22">
        <f t="shared" si="10"/>
        <v>126</v>
      </c>
      <c r="L40" s="22">
        <f t="shared" si="11"/>
        <v>224</v>
      </c>
      <c r="M40" s="22">
        <f t="shared" si="12"/>
        <v>224</v>
      </c>
      <c r="N40" s="22">
        <f t="shared" si="15"/>
        <v>126</v>
      </c>
      <c r="O40" s="29">
        <f t="shared" si="13"/>
        <v>4032</v>
      </c>
      <c r="P40" s="23">
        <f t="shared" si="14"/>
        <v>2268</v>
      </c>
    </row>
    <row r="41" spans="1:16" ht="12.75">
      <c r="A41" s="73" t="s">
        <v>130</v>
      </c>
      <c r="B41" s="2" t="s">
        <v>69</v>
      </c>
      <c r="C41" s="2" t="s">
        <v>1066</v>
      </c>
      <c r="D41" s="2" t="s">
        <v>120</v>
      </c>
      <c r="E41" s="2" t="s">
        <v>122</v>
      </c>
      <c r="F41" s="2">
        <v>540</v>
      </c>
      <c r="G41" s="17">
        <v>4.5</v>
      </c>
      <c r="H41" s="2">
        <v>8</v>
      </c>
      <c r="I41" s="15">
        <f t="shared" si="0"/>
        <v>2430</v>
      </c>
      <c r="J41" s="15">
        <f t="shared" si="1"/>
        <v>4320</v>
      </c>
      <c r="K41" s="22">
        <f t="shared" si="10"/>
        <v>121.5</v>
      </c>
      <c r="L41" s="22">
        <f t="shared" si="11"/>
        <v>216</v>
      </c>
      <c r="M41" s="22">
        <f t="shared" si="12"/>
        <v>216</v>
      </c>
      <c r="N41" s="22">
        <f t="shared" si="15"/>
        <v>121.5</v>
      </c>
      <c r="O41" s="29">
        <f t="shared" si="13"/>
        <v>3888</v>
      </c>
      <c r="P41" s="23">
        <f t="shared" si="14"/>
        <v>2187</v>
      </c>
    </row>
    <row r="42" spans="1:16" ht="12.75">
      <c r="A42" s="73" t="s">
        <v>131</v>
      </c>
      <c r="B42" s="2" t="s">
        <v>69</v>
      </c>
      <c r="C42" s="2" t="s">
        <v>1067</v>
      </c>
      <c r="D42" s="2" t="s">
        <v>123</v>
      </c>
      <c r="E42" s="2" t="s">
        <v>61</v>
      </c>
      <c r="F42" s="2">
        <v>530</v>
      </c>
      <c r="G42" s="17">
        <v>4.5</v>
      </c>
      <c r="H42" s="2">
        <v>8</v>
      </c>
      <c r="I42" s="15">
        <f t="shared" si="0"/>
        <v>2385</v>
      </c>
      <c r="J42" s="15">
        <f t="shared" si="1"/>
        <v>4240</v>
      </c>
      <c r="K42" s="22">
        <f t="shared" si="10"/>
        <v>119.25</v>
      </c>
      <c r="L42" s="22">
        <f t="shared" si="11"/>
        <v>212</v>
      </c>
      <c r="M42" s="22">
        <f t="shared" si="12"/>
        <v>212</v>
      </c>
      <c r="N42" s="22">
        <f t="shared" si="15"/>
        <v>119.25</v>
      </c>
      <c r="O42" s="29">
        <f t="shared" si="13"/>
        <v>3816</v>
      </c>
      <c r="P42" s="23">
        <f t="shared" si="14"/>
        <v>2146.5</v>
      </c>
    </row>
    <row r="43" spans="1:16" ht="12.75">
      <c r="A43" s="73" t="s">
        <v>133</v>
      </c>
      <c r="B43" s="2" t="s">
        <v>69</v>
      </c>
      <c r="C43" s="2" t="s">
        <v>1075</v>
      </c>
      <c r="D43" s="2" t="s">
        <v>1069</v>
      </c>
      <c r="E43" s="2" t="s">
        <v>1376</v>
      </c>
      <c r="F43" s="2">
        <v>530</v>
      </c>
      <c r="G43" s="17">
        <v>3.5</v>
      </c>
      <c r="H43" s="2">
        <v>8</v>
      </c>
      <c r="I43" s="15">
        <f t="shared" si="0"/>
        <v>1855</v>
      </c>
      <c r="J43" s="15">
        <f t="shared" si="1"/>
        <v>4240</v>
      </c>
      <c r="K43" s="22">
        <f t="shared" si="10"/>
        <v>92.75</v>
      </c>
      <c r="L43" s="22">
        <f t="shared" si="11"/>
        <v>212</v>
      </c>
      <c r="M43" s="22">
        <f t="shared" si="12"/>
        <v>212</v>
      </c>
      <c r="N43" s="22">
        <f t="shared" si="15"/>
        <v>92.75</v>
      </c>
      <c r="O43" s="29">
        <f t="shared" si="13"/>
        <v>3816</v>
      </c>
      <c r="P43" s="23">
        <f t="shared" si="14"/>
        <v>1669.5</v>
      </c>
    </row>
    <row r="44" spans="1:16" ht="12.75">
      <c r="A44" s="73" t="s">
        <v>135</v>
      </c>
      <c r="B44" s="2" t="s">
        <v>69</v>
      </c>
      <c r="C44" s="2" t="s">
        <v>1077</v>
      </c>
      <c r="D44" s="2" t="s">
        <v>1069</v>
      </c>
      <c r="E44" s="2" t="s">
        <v>1377</v>
      </c>
      <c r="F44" s="2">
        <v>730</v>
      </c>
      <c r="G44" s="17">
        <v>3.5</v>
      </c>
      <c r="H44" s="2">
        <v>8</v>
      </c>
      <c r="I44" s="15">
        <f t="shared" si="0"/>
        <v>2555</v>
      </c>
      <c r="J44" s="15">
        <f t="shared" si="1"/>
        <v>5840</v>
      </c>
      <c r="K44" s="22">
        <f t="shared" si="10"/>
        <v>127.75</v>
      </c>
      <c r="L44" s="22">
        <f t="shared" si="11"/>
        <v>292</v>
      </c>
      <c r="M44" s="22">
        <f t="shared" si="12"/>
        <v>292</v>
      </c>
      <c r="N44" s="22">
        <f t="shared" si="15"/>
        <v>127.75</v>
      </c>
      <c r="O44" s="29">
        <f t="shared" si="13"/>
        <v>5256</v>
      </c>
      <c r="P44" s="23">
        <f t="shared" si="14"/>
        <v>2299.5</v>
      </c>
    </row>
    <row r="45" spans="1:16" ht="12.75">
      <c r="A45" s="73" t="s">
        <v>138</v>
      </c>
      <c r="B45" s="2" t="s">
        <v>69</v>
      </c>
      <c r="C45" s="2" t="s">
        <v>1079</v>
      </c>
      <c r="D45" s="2" t="s">
        <v>1069</v>
      </c>
      <c r="E45" s="2" t="s">
        <v>1091</v>
      </c>
      <c r="F45" s="2">
        <v>350</v>
      </c>
      <c r="G45" s="17">
        <v>3.5</v>
      </c>
      <c r="H45" s="2">
        <v>8</v>
      </c>
      <c r="I45" s="15">
        <f t="shared" si="0"/>
        <v>1225</v>
      </c>
      <c r="J45" s="15">
        <f t="shared" si="1"/>
        <v>2800</v>
      </c>
      <c r="K45" s="22">
        <f t="shared" si="10"/>
        <v>61.25</v>
      </c>
      <c r="L45" s="22">
        <f t="shared" si="11"/>
        <v>140</v>
      </c>
      <c r="M45" s="22">
        <f t="shared" si="12"/>
        <v>140</v>
      </c>
      <c r="N45" s="22">
        <f t="shared" si="15"/>
        <v>61.25</v>
      </c>
      <c r="O45" s="29">
        <f t="shared" si="13"/>
        <v>2520</v>
      </c>
      <c r="P45" s="23">
        <f t="shared" si="14"/>
        <v>1102.5</v>
      </c>
    </row>
    <row r="46" spans="1:16" ht="12.75">
      <c r="A46" s="73" t="s">
        <v>1081</v>
      </c>
      <c r="B46" s="2" t="s">
        <v>69</v>
      </c>
      <c r="C46" s="2" t="s">
        <v>1082</v>
      </c>
      <c r="D46" s="2" t="s">
        <v>1069</v>
      </c>
      <c r="E46" s="2" t="s">
        <v>1091</v>
      </c>
      <c r="F46" s="2">
        <v>350</v>
      </c>
      <c r="G46" s="17">
        <v>3.5</v>
      </c>
      <c r="H46" s="2">
        <v>8</v>
      </c>
      <c r="I46" s="15">
        <f t="shared" si="0"/>
        <v>1225</v>
      </c>
      <c r="J46" s="15">
        <f t="shared" si="1"/>
        <v>2800</v>
      </c>
      <c r="K46" s="22">
        <f t="shared" si="10"/>
        <v>61.25</v>
      </c>
      <c r="L46" s="22">
        <f t="shared" si="11"/>
        <v>140</v>
      </c>
      <c r="M46" s="22">
        <f t="shared" si="12"/>
        <v>140</v>
      </c>
      <c r="N46" s="22">
        <f t="shared" si="15"/>
        <v>61.25</v>
      </c>
      <c r="O46" s="29">
        <f t="shared" si="13"/>
        <v>2520</v>
      </c>
      <c r="P46" s="23">
        <f t="shared" si="14"/>
        <v>1102.5</v>
      </c>
    </row>
    <row r="47" spans="1:16" ht="12.75">
      <c r="A47" s="73" t="s">
        <v>143</v>
      </c>
      <c r="B47" s="2" t="s">
        <v>69</v>
      </c>
      <c r="C47" s="2" t="s">
        <v>1084</v>
      </c>
      <c r="D47" s="2" t="s">
        <v>1069</v>
      </c>
      <c r="E47" s="2" t="s">
        <v>1378</v>
      </c>
      <c r="F47" s="2">
        <v>390</v>
      </c>
      <c r="G47" s="17">
        <v>3.5</v>
      </c>
      <c r="H47" s="2">
        <v>8</v>
      </c>
      <c r="I47" s="15">
        <f t="shared" si="0"/>
        <v>1365</v>
      </c>
      <c r="J47" s="15">
        <f t="shared" si="1"/>
        <v>3120</v>
      </c>
      <c r="K47" s="22">
        <f t="shared" si="10"/>
        <v>68.25</v>
      </c>
      <c r="L47" s="22">
        <f t="shared" si="11"/>
        <v>156</v>
      </c>
      <c r="M47" s="22">
        <f t="shared" si="12"/>
        <v>156</v>
      </c>
      <c r="N47" s="22">
        <f t="shared" si="15"/>
        <v>68.25</v>
      </c>
      <c r="O47" s="29">
        <f t="shared" si="13"/>
        <v>2808</v>
      </c>
      <c r="P47" s="23">
        <f t="shared" si="14"/>
        <v>1228.5</v>
      </c>
    </row>
    <row r="48" spans="1:16" ht="12.75">
      <c r="A48" s="73" t="s">
        <v>148</v>
      </c>
      <c r="B48" s="2" t="s">
        <v>69</v>
      </c>
      <c r="C48" s="2" t="s">
        <v>1086</v>
      </c>
      <c r="D48" s="2" t="s">
        <v>1069</v>
      </c>
      <c r="E48" s="2" t="s">
        <v>1373</v>
      </c>
      <c r="F48" s="2">
        <v>820</v>
      </c>
      <c r="G48" s="17">
        <v>3.5</v>
      </c>
      <c r="H48" s="2">
        <v>8</v>
      </c>
      <c r="I48" s="15">
        <f t="shared" si="0"/>
        <v>2870</v>
      </c>
      <c r="J48" s="15">
        <f t="shared" si="1"/>
        <v>6560</v>
      </c>
      <c r="K48" s="22">
        <f t="shared" si="10"/>
        <v>143.5</v>
      </c>
      <c r="L48" s="22">
        <f t="shared" si="11"/>
        <v>328</v>
      </c>
      <c r="M48" s="22">
        <f t="shared" si="12"/>
        <v>328</v>
      </c>
      <c r="N48" s="22">
        <f t="shared" si="15"/>
        <v>143.5</v>
      </c>
      <c r="O48" s="29">
        <f t="shared" si="13"/>
        <v>5904</v>
      </c>
      <c r="P48" s="23">
        <f t="shared" si="14"/>
        <v>2583</v>
      </c>
    </row>
    <row r="49" spans="1:16" ht="12.75">
      <c r="A49" s="73" t="s">
        <v>152</v>
      </c>
      <c r="B49" s="2" t="s">
        <v>69</v>
      </c>
      <c r="C49" s="2" t="s">
        <v>1371</v>
      </c>
      <c r="D49" s="2" t="s">
        <v>1069</v>
      </c>
      <c r="E49" s="2" t="s">
        <v>1374</v>
      </c>
      <c r="F49" s="2">
        <v>250</v>
      </c>
      <c r="G49" s="17">
        <v>3.5</v>
      </c>
      <c r="H49" s="2">
        <v>8</v>
      </c>
      <c r="I49" s="15">
        <f t="shared" si="0"/>
        <v>875</v>
      </c>
      <c r="J49" s="15">
        <f t="shared" si="1"/>
        <v>2000</v>
      </c>
      <c r="K49" s="22">
        <f t="shared" si="10"/>
        <v>43.75</v>
      </c>
      <c r="L49" s="22">
        <f t="shared" si="11"/>
        <v>100</v>
      </c>
      <c r="M49" s="22">
        <f t="shared" si="12"/>
        <v>100</v>
      </c>
      <c r="N49" s="22">
        <f t="shared" si="15"/>
        <v>43.75</v>
      </c>
      <c r="O49" s="29">
        <f t="shared" si="13"/>
        <v>1800</v>
      </c>
      <c r="P49" s="23">
        <f t="shared" si="14"/>
        <v>787.5</v>
      </c>
    </row>
    <row r="50" spans="7:16" ht="12.75">
      <c r="G50" s="17"/>
      <c r="H50" s="2"/>
      <c r="I50" s="15"/>
      <c r="J50" s="15"/>
      <c r="K50" s="37">
        <f aca="true" t="shared" si="16" ref="K50:P50">SUM(K30:K49)</f>
        <v>3473.2750000000005</v>
      </c>
      <c r="L50" s="37">
        <f t="shared" si="16"/>
        <v>5701.6</v>
      </c>
      <c r="M50" s="37">
        <f t="shared" si="16"/>
        <v>5701.6</v>
      </c>
      <c r="N50" s="37">
        <f t="shared" si="16"/>
        <v>3473.2750000000005</v>
      </c>
      <c r="O50" s="38">
        <f t="shared" si="16"/>
        <v>102628.8</v>
      </c>
      <c r="P50" s="34">
        <f t="shared" si="16"/>
        <v>62518.95000000001</v>
      </c>
    </row>
    <row r="51" spans="8:16" ht="12.75">
      <c r="H51" s="2"/>
      <c r="I51" s="15"/>
      <c r="J51" s="15"/>
      <c r="K51" s="2"/>
      <c r="L51" s="2"/>
      <c r="M51" s="2"/>
      <c r="N51" s="2"/>
      <c r="O51" s="30"/>
      <c r="P51" s="2"/>
    </row>
    <row r="52" spans="1:16" ht="12.75">
      <c r="A52" s="75" t="s">
        <v>154</v>
      </c>
      <c r="B52" s="2" t="s">
        <v>124</v>
      </c>
      <c r="C52" s="2" t="s">
        <v>1428</v>
      </c>
      <c r="D52" s="2" t="s">
        <v>125</v>
      </c>
      <c r="E52" s="2" t="s">
        <v>127</v>
      </c>
      <c r="F52" s="2">
        <v>3654</v>
      </c>
      <c r="G52" s="2">
        <v>7</v>
      </c>
      <c r="H52" s="2">
        <v>8</v>
      </c>
      <c r="I52" s="15">
        <f t="shared" si="0"/>
        <v>25578</v>
      </c>
      <c r="J52" s="15">
        <f t="shared" si="1"/>
        <v>29232</v>
      </c>
      <c r="K52" s="22">
        <f aca="true" t="shared" si="17" ref="K52:K78">PRODUCT((F52*0.05),G52)</f>
        <v>1278.9</v>
      </c>
      <c r="L52" s="22">
        <f aca="true" t="shared" si="18" ref="L52:L78">PRODUCT((F52*0.05),H52)</f>
        <v>1461.6000000000001</v>
      </c>
      <c r="M52" s="22">
        <f aca="true" t="shared" si="19" ref="M52:M78">PRODUCT((F52*0.05),H52)</f>
        <v>1461.6000000000001</v>
      </c>
      <c r="N52" s="22">
        <f>PRODUCT((F52*0.05),G52)</f>
        <v>1278.9</v>
      </c>
      <c r="O52" s="29">
        <f aca="true" t="shared" si="20" ref="O52:O78">PRODUCT((F52*0.9),H52)</f>
        <v>26308.8</v>
      </c>
      <c r="P52" s="23">
        <f aca="true" t="shared" si="21" ref="P52:P78">PRODUCT(F52*0.9,G52)</f>
        <v>23020.2</v>
      </c>
    </row>
    <row r="53" spans="1:16" ht="12.75">
      <c r="A53" s="75" t="s">
        <v>170</v>
      </c>
      <c r="B53" s="2" t="s">
        <v>124</v>
      </c>
      <c r="C53" s="2" t="s">
        <v>1432</v>
      </c>
      <c r="D53" s="2" t="s">
        <v>139</v>
      </c>
      <c r="E53" s="2" t="s">
        <v>141</v>
      </c>
      <c r="F53" s="2">
        <v>626</v>
      </c>
      <c r="G53" s="17">
        <v>4.5</v>
      </c>
      <c r="H53" s="2">
        <v>8</v>
      </c>
      <c r="I53" s="15">
        <f t="shared" si="0"/>
        <v>2817</v>
      </c>
      <c r="J53" s="15">
        <f t="shared" si="1"/>
        <v>5008</v>
      </c>
      <c r="K53" s="22">
        <f t="shared" si="17"/>
        <v>140.85</v>
      </c>
      <c r="L53" s="22">
        <f t="shared" si="18"/>
        <v>250.4</v>
      </c>
      <c r="M53" s="22">
        <f t="shared" si="19"/>
        <v>250.4</v>
      </c>
      <c r="N53" s="22">
        <f aca="true" t="shared" si="22" ref="N53:N78">PRODUCT((F53*0.05),G53)</f>
        <v>140.85</v>
      </c>
      <c r="O53" s="29">
        <f t="shared" si="20"/>
        <v>4507.2</v>
      </c>
      <c r="P53" s="23">
        <f t="shared" si="21"/>
        <v>2535.2999999999997</v>
      </c>
    </row>
    <row r="54" spans="1:16" ht="12.75">
      <c r="A54" s="75" t="s">
        <v>176</v>
      </c>
      <c r="B54" s="2" t="s">
        <v>124</v>
      </c>
      <c r="C54" s="2" t="s">
        <v>1434</v>
      </c>
      <c r="D54" s="2" t="s">
        <v>144</v>
      </c>
      <c r="E54" s="2" t="s">
        <v>146</v>
      </c>
      <c r="F54" s="2">
        <v>564</v>
      </c>
      <c r="G54" s="17">
        <v>4.5</v>
      </c>
      <c r="H54" s="2">
        <v>8</v>
      </c>
      <c r="I54" s="15">
        <f t="shared" si="0"/>
        <v>2538</v>
      </c>
      <c r="J54" s="15">
        <f t="shared" si="1"/>
        <v>4512</v>
      </c>
      <c r="K54" s="22">
        <f t="shared" si="17"/>
        <v>126.9</v>
      </c>
      <c r="L54" s="22">
        <f t="shared" si="18"/>
        <v>225.60000000000002</v>
      </c>
      <c r="M54" s="22">
        <f t="shared" si="19"/>
        <v>225.60000000000002</v>
      </c>
      <c r="N54" s="22">
        <f t="shared" si="22"/>
        <v>126.9</v>
      </c>
      <c r="O54" s="29">
        <f t="shared" si="20"/>
        <v>4060.8</v>
      </c>
      <c r="P54" s="23">
        <f t="shared" si="21"/>
        <v>2284.2000000000003</v>
      </c>
    </row>
    <row r="55" spans="1:16" ht="12.75">
      <c r="A55" s="75" t="s">
        <v>180</v>
      </c>
      <c r="B55" s="2" t="s">
        <v>124</v>
      </c>
      <c r="C55" s="2" t="s">
        <v>1435</v>
      </c>
      <c r="D55" s="2" t="s">
        <v>149</v>
      </c>
      <c r="E55" s="2" t="s">
        <v>151</v>
      </c>
      <c r="F55" s="2">
        <v>630</v>
      </c>
      <c r="G55" s="17">
        <v>4.5</v>
      </c>
      <c r="H55" s="2">
        <v>8</v>
      </c>
      <c r="I55" s="15">
        <f t="shared" si="0"/>
        <v>2835</v>
      </c>
      <c r="J55" s="15">
        <f t="shared" si="1"/>
        <v>5040</v>
      </c>
      <c r="K55" s="22">
        <f t="shared" si="17"/>
        <v>141.75</v>
      </c>
      <c r="L55" s="22">
        <f t="shared" si="18"/>
        <v>252</v>
      </c>
      <c r="M55" s="22">
        <f t="shared" si="19"/>
        <v>252</v>
      </c>
      <c r="N55" s="22">
        <f t="shared" si="22"/>
        <v>141.75</v>
      </c>
      <c r="O55" s="29">
        <f t="shared" si="20"/>
        <v>4536</v>
      </c>
      <c r="P55" s="23">
        <f t="shared" si="21"/>
        <v>2551.5</v>
      </c>
    </row>
    <row r="56" spans="1:16" ht="12.75">
      <c r="A56" s="75" t="s">
        <v>182</v>
      </c>
      <c r="B56" s="2" t="s">
        <v>124</v>
      </c>
      <c r="C56" s="2" t="s">
        <v>1437</v>
      </c>
      <c r="D56" s="2" t="s">
        <v>155</v>
      </c>
      <c r="E56" s="2" t="s">
        <v>45</v>
      </c>
      <c r="F56" s="2">
        <v>560</v>
      </c>
      <c r="G56" s="17">
        <v>4.5</v>
      </c>
      <c r="H56" s="2">
        <v>8</v>
      </c>
      <c r="I56" s="15">
        <f t="shared" si="0"/>
        <v>2520</v>
      </c>
      <c r="J56" s="15">
        <f t="shared" si="1"/>
        <v>4480</v>
      </c>
      <c r="K56" s="22">
        <f t="shared" si="17"/>
        <v>126</v>
      </c>
      <c r="L56" s="22">
        <f t="shared" si="18"/>
        <v>224</v>
      </c>
      <c r="M56" s="22">
        <f t="shared" si="19"/>
        <v>224</v>
      </c>
      <c r="N56" s="22">
        <f t="shared" si="22"/>
        <v>126</v>
      </c>
      <c r="O56" s="29">
        <f t="shared" si="20"/>
        <v>4032</v>
      </c>
      <c r="P56" s="23">
        <f t="shared" si="21"/>
        <v>2268</v>
      </c>
    </row>
    <row r="57" spans="1:256" ht="12.75">
      <c r="A57" s="368" t="s">
        <v>457</v>
      </c>
      <c r="B57" s="359" t="s">
        <v>1675</v>
      </c>
      <c r="C57" s="359" t="s">
        <v>1674</v>
      </c>
      <c r="D57" s="383" t="s">
        <v>1673</v>
      </c>
      <c r="E57" s="375" t="s">
        <v>465</v>
      </c>
      <c r="F57" s="359" t="s">
        <v>1682</v>
      </c>
      <c r="G57" s="348" t="s">
        <v>1680</v>
      </c>
      <c r="H57" s="349"/>
      <c r="I57" s="349" t="s">
        <v>1677</v>
      </c>
      <c r="J57" s="350"/>
      <c r="K57" s="365" t="s">
        <v>1683</v>
      </c>
      <c r="L57" s="365"/>
      <c r="M57" s="365"/>
      <c r="N57" s="365"/>
      <c r="O57" s="365"/>
      <c r="P57" s="366"/>
      <c r="Q57" s="368" t="s">
        <v>457</v>
      </c>
      <c r="R57" s="359" t="s">
        <v>1675</v>
      </c>
      <c r="S57" s="359" t="s">
        <v>1674</v>
      </c>
      <c r="T57" s="383" t="s">
        <v>1673</v>
      </c>
      <c r="U57" s="375" t="s">
        <v>465</v>
      </c>
      <c r="V57" s="359" t="s">
        <v>1682</v>
      </c>
      <c r="W57" s="348" t="s">
        <v>1680</v>
      </c>
      <c r="X57" s="349"/>
      <c r="Y57" s="349" t="s">
        <v>1677</v>
      </c>
      <c r="Z57" s="350"/>
      <c r="AA57" s="365" t="s">
        <v>1683</v>
      </c>
      <c r="AB57" s="365"/>
      <c r="AC57" s="365"/>
      <c r="AD57" s="365"/>
      <c r="AE57" s="365"/>
      <c r="AF57" s="366"/>
      <c r="AG57" s="368" t="s">
        <v>457</v>
      </c>
      <c r="AH57" s="359" t="s">
        <v>1675</v>
      </c>
      <c r="AI57" s="359" t="s">
        <v>1674</v>
      </c>
      <c r="AJ57" s="383" t="s">
        <v>1673</v>
      </c>
      <c r="AK57" s="375" t="s">
        <v>465</v>
      </c>
      <c r="AL57" s="359" t="s">
        <v>1682</v>
      </c>
      <c r="AM57" s="348" t="s">
        <v>1680</v>
      </c>
      <c r="AN57" s="349"/>
      <c r="AO57" s="349" t="s">
        <v>1677</v>
      </c>
      <c r="AP57" s="350"/>
      <c r="AQ57" s="365" t="s">
        <v>1683</v>
      </c>
      <c r="AR57" s="365"/>
      <c r="AS57" s="365"/>
      <c r="AT57" s="365"/>
      <c r="AU57" s="365"/>
      <c r="AV57" s="366"/>
      <c r="AW57" s="368" t="s">
        <v>457</v>
      </c>
      <c r="AX57" s="359" t="s">
        <v>1675</v>
      </c>
      <c r="AY57" s="359" t="s">
        <v>1674</v>
      </c>
      <c r="AZ57" s="383" t="s">
        <v>1673</v>
      </c>
      <c r="BA57" s="375" t="s">
        <v>465</v>
      </c>
      <c r="BB57" s="359" t="s">
        <v>1682</v>
      </c>
      <c r="BC57" s="348" t="s">
        <v>1680</v>
      </c>
      <c r="BD57" s="349"/>
      <c r="BE57" s="349" t="s">
        <v>1677</v>
      </c>
      <c r="BF57" s="350"/>
      <c r="BG57" s="365" t="s">
        <v>1683</v>
      </c>
      <c r="BH57" s="365"/>
      <c r="BI57" s="365"/>
      <c r="BJ57" s="365"/>
      <c r="BK57" s="365"/>
      <c r="BL57" s="366"/>
      <c r="BM57" s="368" t="s">
        <v>457</v>
      </c>
      <c r="BN57" s="359" t="s">
        <v>1675</v>
      </c>
      <c r="BO57" s="359" t="s">
        <v>1674</v>
      </c>
      <c r="BP57" s="383" t="s">
        <v>1673</v>
      </c>
      <c r="BQ57" s="375" t="s">
        <v>465</v>
      </c>
      <c r="BR57" s="359" t="s">
        <v>1682</v>
      </c>
      <c r="BS57" s="348" t="s">
        <v>1680</v>
      </c>
      <c r="BT57" s="349"/>
      <c r="BU57" s="349" t="s">
        <v>1677</v>
      </c>
      <c r="BV57" s="350"/>
      <c r="BW57" s="365" t="s">
        <v>1683</v>
      </c>
      <c r="BX57" s="365"/>
      <c r="BY57" s="365"/>
      <c r="BZ57" s="365"/>
      <c r="CA57" s="365"/>
      <c r="CB57" s="366"/>
      <c r="CC57" s="368" t="s">
        <v>457</v>
      </c>
      <c r="CD57" s="359" t="s">
        <v>1675</v>
      </c>
      <c r="CE57" s="359" t="s">
        <v>1674</v>
      </c>
      <c r="CF57" s="383" t="s">
        <v>1673</v>
      </c>
      <c r="CG57" s="375" t="s">
        <v>465</v>
      </c>
      <c r="CH57" s="359" t="s">
        <v>1682</v>
      </c>
      <c r="CI57" s="348" t="s">
        <v>1680</v>
      </c>
      <c r="CJ57" s="349"/>
      <c r="CK57" s="349" t="s">
        <v>1677</v>
      </c>
      <c r="CL57" s="350"/>
      <c r="CM57" s="365" t="s">
        <v>1683</v>
      </c>
      <c r="CN57" s="365"/>
      <c r="CO57" s="365"/>
      <c r="CP57" s="365"/>
      <c r="CQ57" s="365"/>
      <c r="CR57" s="366"/>
      <c r="CS57" s="368" t="s">
        <v>457</v>
      </c>
      <c r="CT57" s="359" t="s">
        <v>1675</v>
      </c>
      <c r="CU57" s="359" t="s">
        <v>1674</v>
      </c>
      <c r="CV57" s="383" t="s">
        <v>1673</v>
      </c>
      <c r="CW57" s="375" t="s">
        <v>465</v>
      </c>
      <c r="CX57" s="359" t="s">
        <v>1682</v>
      </c>
      <c r="CY57" s="348" t="s">
        <v>1680</v>
      </c>
      <c r="CZ57" s="349"/>
      <c r="DA57" s="349" t="s">
        <v>1677</v>
      </c>
      <c r="DB57" s="350"/>
      <c r="DC57" s="365" t="s">
        <v>1683</v>
      </c>
      <c r="DD57" s="365"/>
      <c r="DE57" s="365"/>
      <c r="DF57" s="365"/>
      <c r="DG57" s="365"/>
      <c r="DH57" s="366"/>
      <c r="DI57" s="368" t="s">
        <v>457</v>
      </c>
      <c r="DJ57" s="359" t="s">
        <v>1675</v>
      </c>
      <c r="DK57" s="359" t="s">
        <v>1674</v>
      </c>
      <c r="DL57" s="383" t="s">
        <v>1673</v>
      </c>
      <c r="DM57" s="375" t="s">
        <v>465</v>
      </c>
      <c r="DN57" s="359" t="s">
        <v>1682</v>
      </c>
      <c r="DO57" s="348" t="s">
        <v>1680</v>
      </c>
      <c r="DP57" s="349"/>
      <c r="DQ57" s="349" t="s">
        <v>1677</v>
      </c>
      <c r="DR57" s="350"/>
      <c r="DS57" s="365" t="s">
        <v>1683</v>
      </c>
      <c r="DT57" s="365"/>
      <c r="DU57" s="365"/>
      <c r="DV57" s="365"/>
      <c r="DW57" s="365"/>
      <c r="DX57" s="366"/>
      <c r="DY57" s="368" t="s">
        <v>457</v>
      </c>
      <c r="DZ57" s="359" t="s">
        <v>1675</v>
      </c>
      <c r="EA57" s="359" t="s">
        <v>1674</v>
      </c>
      <c r="EB57" s="383" t="s">
        <v>1673</v>
      </c>
      <c r="EC57" s="375" t="s">
        <v>465</v>
      </c>
      <c r="ED57" s="359" t="s">
        <v>1682</v>
      </c>
      <c r="EE57" s="348" t="s">
        <v>1680</v>
      </c>
      <c r="EF57" s="349"/>
      <c r="EG57" s="349" t="s">
        <v>1677</v>
      </c>
      <c r="EH57" s="350"/>
      <c r="EI57" s="365" t="s">
        <v>1683</v>
      </c>
      <c r="EJ57" s="365"/>
      <c r="EK57" s="365"/>
      <c r="EL57" s="365"/>
      <c r="EM57" s="365"/>
      <c r="EN57" s="366"/>
      <c r="EO57" s="368" t="s">
        <v>457</v>
      </c>
      <c r="EP57" s="359" t="s">
        <v>1675</v>
      </c>
      <c r="EQ57" s="359" t="s">
        <v>1674</v>
      </c>
      <c r="ER57" s="383" t="s">
        <v>1673</v>
      </c>
      <c r="ES57" s="375" t="s">
        <v>465</v>
      </c>
      <c r="ET57" s="359" t="s">
        <v>1682</v>
      </c>
      <c r="EU57" s="348" t="s">
        <v>1680</v>
      </c>
      <c r="EV57" s="349"/>
      <c r="EW57" s="349" t="s">
        <v>1677</v>
      </c>
      <c r="EX57" s="350"/>
      <c r="EY57" s="365" t="s">
        <v>1683</v>
      </c>
      <c r="EZ57" s="365"/>
      <c r="FA57" s="365"/>
      <c r="FB57" s="365"/>
      <c r="FC57" s="365"/>
      <c r="FD57" s="366"/>
      <c r="FE57" s="368" t="s">
        <v>457</v>
      </c>
      <c r="FF57" s="359" t="s">
        <v>1675</v>
      </c>
      <c r="FG57" s="359" t="s">
        <v>1674</v>
      </c>
      <c r="FH57" s="383" t="s">
        <v>1673</v>
      </c>
      <c r="FI57" s="375" t="s">
        <v>465</v>
      </c>
      <c r="FJ57" s="359" t="s">
        <v>1682</v>
      </c>
      <c r="FK57" s="348" t="s">
        <v>1680</v>
      </c>
      <c r="FL57" s="349"/>
      <c r="FM57" s="349" t="s">
        <v>1677</v>
      </c>
      <c r="FN57" s="350"/>
      <c r="FO57" s="365" t="s">
        <v>1683</v>
      </c>
      <c r="FP57" s="365"/>
      <c r="FQ57" s="365"/>
      <c r="FR57" s="365"/>
      <c r="FS57" s="365"/>
      <c r="FT57" s="366"/>
      <c r="FU57" s="368" t="s">
        <v>457</v>
      </c>
      <c r="FV57" s="359" t="s">
        <v>1675</v>
      </c>
      <c r="FW57" s="359" t="s">
        <v>1674</v>
      </c>
      <c r="FX57" s="383" t="s">
        <v>1673</v>
      </c>
      <c r="FY57" s="375" t="s">
        <v>465</v>
      </c>
      <c r="FZ57" s="359" t="s">
        <v>1682</v>
      </c>
      <c r="GA57" s="348" t="s">
        <v>1680</v>
      </c>
      <c r="GB57" s="349"/>
      <c r="GC57" s="349" t="s">
        <v>1677</v>
      </c>
      <c r="GD57" s="350"/>
      <c r="GE57" s="365" t="s">
        <v>1683</v>
      </c>
      <c r="GF57" s="365"/>
      <c r="GG57" s="365"/>
      <c r="GH57" s="365"/>
      <c r="GI57" s="365"/>
      <c r="GJ57" s="366"/>
      <c r="GK57" s="368" t="s">
        <v>457</v>
      </c>
      <c r="GL57" s="359" t="s">
        <v>1675</v>
      </c>
      <c r="GM57" s="359" t="s">
        <v>1674</v>
      </c>
      <c r="GN57" s="383" t="s">
        <v>1673</v>
      </c>
      <c r="GO57" s="375" t="s">
        <v>465</v>
      </c>
      <c r="GP57" s="359" t="s">
        <v>1682</v>
      </c>
      <c r="GQ57" s="348" t="s">
        <v>1680</v>
      </c>
      <c r="GR57" s="349"/>
      <c r="GS57" s="349" t="s">
        <v>1677</v>
      </c>
      <c r="GT57" s="350"/>
      <c r="GU57" s="365" t="s">
        <v>1683</v>
      </c>
      <c r="GV57" s="365"/>
      <c r="GW57" s="365"/>
      <c r="GX57" s="365"/>
      <c r="GY57" s="365"/>
      <c r="GZ57" s="366"/>
      <c r="HA57" s="368" t="s">
        <v>457</v>
      </c>
      <c r="HB57" s="359" t="s">
        <v>1675</v>
      </c>
      <c r="HC57" s="359" t="s">
        <v>1674</v>
      </c>
      <c r="HD57" s="383" t="s">
        <v>1673</v>
      </c>
      <c r="HE57" s="375" t="s">
        <v>465</v>
      </c>
      <c r="HF57" s="359" t="s">
        <v>1682</v>
      </c>
      <c r="HG57" s="348" t="s">
        <v>1680</v>
      </c>
      <c r="HH57" s="349"/>
      <c r="HI57" s="349" t="s">
        <v>1677</v>
      </c>
      <c r="HJ57" s="350"/>
      <c r="HK57" s="365" t="s">
        <v>1683</v>
      </c>
      <c r="HL57" s="365"/>
      <c r="HM57" s="365"/>
      <c r="HN57" s="365"/>
      <c r="HO57" s="365"/>
      <c r="HP57" s="366"/>
      <c r="HQ57" s="368" t="s">
        <v>457</v>
      </c>
      <c r="HR57" s="359" t="s">
        <v>1675</v>
      </c>
      <c r="HS57" s="359" t="s">
        <v>1674</v>
      </c>
      <c r="HT57" s="383" t="s">
        <v>1673</v>
      </c>
      <c r="HU57" s="375" t="s">
        <v>465</v>
      </c>
      <c r="HV57" s="359" t="s">
        <v>1682</v>
      </c>
      <c r="HW57" s="348" t="s">
        <v>1680</v>
      </c>
      <c r="HX57" s="349"/>
      <c r="HY57" s="349" t="s">
        <v>1677</v>
      </c>
      <c r="HZ57" s="350"/>
      <c r="IA57" s="365" t="s">
        <v>1683</v>
      </c>
      <c r="IB57" s="365"/>
      <c r="IC57" s="365"/>
      <c r="ID57" s="365"/>
      <c r="IE57" s="365"/>
      <c r="IF57" s="366"/>
      <c r="IG57" s="368" t="s">
        <v>457</v>
      </c>
      <c r="IH57" s="359" t="s">
        <v>1675</v>
      </c>
      <c r="II57" s="359" t="s">
        <v>1674</v>
      </c>
      <c r="IJ57" s="383" t="s">
        <v>1673</v>
      </c>
      <c r="IK57" s="375" t="s">
        <v>465</v>
      </c>
      <c r="IL57" s="359" t="s">
        <v>1682</v>
      </c>
      <c r="IM57" s="348" t="s">
        <v>1680</v>
      </c>
      <c r="IN57" s="349"/>
      <c r="IO57" s="349" t="s">
        <v>1677</v>
      </c>
      <c r="IP57" s="350"/>
      <c r="IQ57" s="365" t="s">
        <v>1683</v>
      </c>
      <c r="IR57" s="365"/>
      <c r="IS57" s="365"/>
      <c r="IT57" s="365"/>
      <c r="IU57" s="365"/>
      <c r="IV57" s="366"/>
    </row>
    <row r="58" spans="1:256" ht="12.75">
      <c r="A58" s="369"/>
      <c r="B58" s="360"/>
      <c r="C58" s="360"/>
      <c r="D58" s="362"/>
      <c r="E58" s="376"/>
      <c r="F58" s="360"/>
      <c r="G58" s="359" t="s">
        <v>1678</v>
      </c>
      <c r="H58" s="359" t="s">
        <v>1679</v>
      </c>
      <c r="I58" s="359" t="s">
        <v>1812</v>
      </c>
      <c r="J58" s="359" t="s">
        <v>1814</v>
      </c>
      <c r="K58" s="360" t="s">
        <v>1688</v>
      </c>
      <c r="L58" s="360" t="s">
        <v>1689</v>
      </c>
      <c r="M58" s="360" t="s">
        <v>1684</v>
      </c>
      <c r="N58" s="360" t="s">
        <v>1687</v>
      </c>
      <c r="O58" s="378" t="s">
        <v>1685</v>
      </c>
      <c r="P58" s="364" t="s">
        <v>1686</v>
      </c>
      <c r="Q58" s="369"/>
      <c r="R58" s="360"/>
      <c r="S58" s="360"/>
      <c r="T58" s="362"/>
      <c r="U58" s="376"/>
      <c r="V58" s="360"/>
      <c r="W58" s="359" t="s">
        <v>1678</v>
      </c>
      <c r="X58" s="359" t="s">
        <v>1679</v>
      </c>
      <c r="Y58" s="359" t="s">
        <v>1812</v>
      </c>
      <c r="Z58" s="359" t="s">
        <v>1814</v>
      </c>
      <c r="AA58" s="360" t="s">
        <v>1688</v>
      </c>
      <c r="AB58" s="360" t="s">
        <v>1689</v>
      </c>
      <c r="AC58" s="360" t="s">
        <v>1684</v>
      </c>
      <c r="AD58" s="360" t="s">
        <v>1687</v>
      </c>
      <c r="AE58" s="378" t="s">
        <v>1685</v>
      </c>
      <c r="AF58" s="364" t="s">
        <v>1686</v>
      </c>
      <c r="AG58" s="369"/>
      <c r="AH58" s="360"/>
      <c r="AI58" s="360"/>
      <c r="AJ58" s="362"/>
      <c r="AK58" s="376"/>
      <c r="AL58" s="360"/>
      <c r="AM58" s="359" t="s">
        <v>1678</v>
      </c>
      <c r="AN58" s="359" t="s">
        <v>1679</v>
      </c>
      <c r="AO58" s="359" t="s">
        <v>1812</v>
      </c>
      <c r="AP58" s="359" t="s">
        <v>1814</v>
      </c>
      <c r="AQ58" s="360" t="s">
        <v>1688</v>
      </c>
      <c r="AR58" s="360" t="s">
        <v>1689</v>
      </c>
      <c r="AS58" s="360" t="s">
        <v>1684</v>
      </c>
      <c r="AT58" s="360" t="s">
        <v>1687</v>
      </c>
      <c r="AU58" s="378" t="s">
        <v>1685</v>
      </c>
      <c r="AV58" s="364" t="s">
        <v>1686</v>
      </c>
      <c r="AW58" s="369"/>
      <c r="AX58" s="360"/>
      <c r="AY58" s="360"/>
      <c r="AZ58" s="362"/>
      <c r="BA58" s="376"/>
      <c r="BB58" s="360"/>
      <c r="BC58" s="359" t="s">
        <v>1678</v>
      </c>
      <c r="BD58" s="359" t="s">
        <v>1679</v>
      </c>
      <c r="BE58" s="359" t="s">
        <v>1812</v>
      </c>
      <c r="BF58" s="359" t="s">
        <v>1814</v>
      </c>
      <c r="BG58" s="360" t="s">
        <v>1688</v>
      </c>
      <c r="BH58" s="360" t="s">
        <v>1689</v>
      </c>
      <c r="BI58" s="360" t="s">
        <v>1684</v>
      </c>
      <c r="BJ58" s="360" t="s">
        <v>1687</v>
      </c>
      <c r="BK58" s="378" t="s">
        <v>1685</v>
      </c>
      <c r="BL58" s="364" t="s">
        <v>1686</v>
      </c>
      <c r="BM58" s="369"/>
      <c r="BN58" s="360"/>
      <c r="BO58" s="360"/>
      <c r="BP58" s="362"/>
      <c r="BQ58" s="376"/>
      <c r="BR58" s="360"/>
      <c r="BS58" s="359" t="s">
        <v>1678</v>
      </c>
      <c r="BT58" s="359" t="s">
        <v>1679</v>
      </c>
      <c r="BU58" s="359" t="s">
        <v>1812</v>
      </c>
      <c r="BV58" s="359" t="s">
        <v>1814</v>
      </c>
      <c r="BW58" s="360" t="s">
        <v>1688</v>
      </c>
      <c r="BX58" s="360" t="s">
        <v>1689</v>
      </c>
      <c r="BY58" s="360" t="s">
        <v>1684</v>
      </c>
      <c r="BZ58" s="360" t="s">
        <v>1687</v>
      </c>
      <c r="CA58" s="378" t="s">
        <v>1685</v>
      </c>
      <c r="CB58" s="364" t="s">
        <v>1686</v>
      </c>
      <c r="CC58" s="369"/>
      <c r="CD58" s="360"/>
      <c r="CE58" s="360"/>
      <c r="CF58" s="362"/>
      <c r="CG58" s="376"/>
      <c r="CH58" s="360"/>
      <c r="CI58" s="359" t="s">
        <v>1678</v>
      </c>
      <c r="CJ58" s="359" t="s">
        <v>1679</v>
      </c>
      <c r="CK58" s="359" t="s">
        <v>1812</v>
      </c>
      <c r="CL58" s="359" t="s">
        <v>1814</v>
      </c>
      <c r="CM58" s="360" t="s">
        <v>1688</v>
      </c>
      <c r="CN58" s="360" t="s">
        <v>1689</v>
      </c>
      <c r="CO58" s="360" t="s">
        <v>1684</v>
      </c>
      <c r="CP58" s="360" t="s">
        <v>1687</v>
      </c>
      <c r="CQ58" s="378" t="s">
        <v>1685</v>
      </c>
      <c r="CR58" s="364" t="s">
        <v>1686</v>
      </c>
      <c r="CS58" s="369"/>
      <c r="CT58" s="360"/>
      <c r="CU58" s="360"/>
      <c r="CV58" s="362"/>
      <c r="CW58" s="376"/>
      <c r="CX58" s="360"/>
      <c r="CY58" s="359" t="s">
        <v>1678</v>
      </c>
      <c r="CZ58" s="359" t="s">
        <v>1679</v>
      </c>
      <c r="DA58" s="359" t="s">
        <v>1812</v>
      </c>
      <c r="DB58" s="359" t="s">
        <v>1814</v>
      </c>
      <c r="DC58" s="360" t="s">
        <v>1688</v>
      </c>
      <c r="DD58" s="360" t="s">
        <v>1689</v>
      </c>
      <c r="DE58" s="360" t="s">
        <v>1684</v>
      </c>
      <c r="DF58" s="360" t="s">
        <v>1687</v>
      </c>
      <c r="DG58" s="378" t="s">
        <v>1685</v>
      </c>
      <c r="DH58" s="364" t="s">
        <v>1686</v>
      </c>
      <c r="DI58" s="369"/>
      <c r="DJ58" s="360"/>
      <c r="DK58" s="360"/>
      <c r="DL58" s="362"/>
      <c r="DM58" s="376"/>
      <c r="DN58" s="360"/>
      <c r="DO58" s="359" t="s">
        <v>1678</v>
      </c>
      <c r="DP58" s="359" t="s">
        <v>1679</v>
      </c>
      <c r="DQ58" s="359" t="s">
        <v>1812</v>
      </c>
      <c r="DR58" s="359" t="s">
        <v>1814</v>
      </c>
      <c r="DS58" s="360" t="s">
        <v>1688</v>
      </c>
      <c r="DT58" s="360" t="s">
        <v>1689</v>
      </c>
      <c r="DU58" s="360" t="s">
        <v>1684</v>
      </c>
      <c r="DV58" s="360" t="s">
        <v>1687</v>
      </c>
      <c r="DW58" s="378" t="s">
        <v>1685</v>
      </c>
      <c r="DX58" s="364" t="s">
        <v>1686</v>
      </c>
      <c r="DY58" s="369"/>
      <c r="DZ58" s="360"/>
      <c r="EA58" s="360"/>
      <c r="EB58" s="362"/>
      <c r="EC58" s="376"/>
      <c r="ED58" s="360"/>
      <c r="EE58" s="359" t="s">
        <v>1678</v>
      </c>
      <c r="EF58" s="359" t="s">
        <v>1679</v>
      </c>
      <c r="EG58" s="359" t="s">
        <v>1812</v>
      </c>
      <c r="EH58" s="359" t="s">
        <v>1814</v>
      </c>
      <c r="EI58" s="360" t="s">
        <v>1688</v>
      </c>
      <c r="EJ58" s="360" t="s">
        <v>1689</v>
      </c>
      <c r="EK58" s="360" t="s">
        <v>1684</v>
      </c>
      <c r="EL58" s="360" t="s">
        <v>1687</v>
      </c>
      <c r="EM58" s="378" t="s">
        <v>1685</v>
      </c>
      <c r="EN58" s="364" t="s">
        <v>1686</v>
      </c>
      <c r="EO58" s="369"/>
      <c r="EP58" s="360"/>
      <c r="EQ58" s="360"/>
      <c r="ER58" s="362"/>
      <c r="ES58" s="376"/>
      <c r="ET58" s="360"/>
      <c r="EU58" s="359" t="s">
        <v>1678</v>
      </c>
      <c r="EV58" s="359" t="s">
        <v>1679</v>
      </c>
      <c r="EW58" s="359" t="s">
        <v>1812</v>
      </c>
      <c r="EX58" s="359" t="s">
        <v>1814</v>
      </c>
      <c r="EY58" s="360" t="s">
        <v>1688</v>
      </c>
      <c r="EZ58" s="360" t="s">
        <v>1689</v>
      </c>
      <c r="FA58" s="360" t="s">
        <v>1684</v>
      </c>
      <c r="FB58" s="360" t="s">
        <v>1687</v>
      </c>
      <c r="FC58" s="378" t="s">
        <v>1685</v>
      </c>
      <c r="FD58" s="364" t="s">
        <v>1686</v>
      </c>
      <c r="FE58" s="369"/>
      <c r="FF58" s="360"/>
      <c r="FG58" s="360"/>
      <c r="FH58" s="362"/>
      <c r="FI58" s="376"/>
      <c r="FJ58" s="360"/>
      <c r="FK58" s="359" t="s">
        <v>1678</v>
      </c>
      <c r="FL58" s="359" t="s">
        <v>1679</v>
      </c>
      <c r="FM58" s="359" t="s">
        <v>1812</v>
      </c>
      <c r="FN58" s="359" t="s">
        <v>1814</v>
      </c>
      <c r="FO58" s="360" t="s">
        <v>1688</v>
      </c>
      <c r="FP58" s="360" t="s">
        <v>1689</v>
      </c>
      <c r="FQ58" s="360" t="s">
        <v>1684</v>
      </c>
      <c r="FR58" s="360" t="s">
        <v>1687</v>
      </c>
      <c r="FS58" s="378" t="s">
        <v>1685</v>
      </c>
      <c r="FT58" s="364" t="s">
        <v>1686</v>
      </c>
      <c r="FU58" s="369"/>
      <c r="FV58" s="360"/>
      <c r="FW58" s="360"/>
      <c r="FX58" s="362"/>
      <c r="FY58" s="376"/>
      <c r="FZ58" s="360"/>
      <c r="GA58" s="359" t="s">
        <v>1678</v>
      </c>
      <c r="GB58" s="359" t="s">
        <v>1679</v>
      </c>
      <c r="GC58" s="359" t="s">
        <v>1812</v>
      </c>
      <c r="GD58" s="359" t="s">
        <v>1814</v>
      </c>
      <c r="GE58" s="360" t="s">
        <v>1688</v>
      </c>
      <c r="GF58" s="360" t="s">
        <v>1689</v>
      </c>
      <c r="GG58" s="360" t="s">
        <v>1684</v>
      </c>
      <c r="GH58" s="360" t="s">
        <v>1687</v>
      </c>
      <c r="GI58" s="378" t="s">
        <v>1685</v>
      </c>
      <c r="GJ58" s="364" t="s">
        <v>1686</v>
      </c>
      <c r="GK58" s="369"/>
      <c r="GL58" s="360"/>
      <c r="GM58" s="360"/>
      <c r="GN58" s="362"/>
      <c r="GO58" s="376"/>
      <c r="GP58" s="360"/>
      <c r="GQ58" s="359" t="s">
        <v>1678</v>
      </c>
      <c r="GR58" s="359" t="s">
        <v>1679</v>
      </c>
      <c r="GS58" s="359" t="s">
        <v>1812</v>
      </c>
      <c r="GT58" s="359" t="s">
        <v>1814</v>
      </c>
      <c r="GU58" s="360" t="s">
        <v>1688</v>
      </c>
      <c r="GV58" s="360" t="s">
        <v>1689</v>
      </c>
      <c r="GW58" s="360" t="s">
        <v>1684</v>
      </c>
      <c r="GX58" s="360" t="s">
        <v>1687</v>
      </c>
      <c r="GY58" s="378" t="s">
        <v>1685</v>
      </c>
      <c r="GZ58" s="364" t="s">
        <v>1686</v>
      </c>
      <c r="HA58" s="369"/>
      <c r="HB58" s="360"/>
      <c r="HC58" s="360"/>
      <c r="HD58" s="362"/>
      <c r="HE58" s="376"/>
      <c r="HF58" s="360"/>
      <c r="HG58" s="359" t="s">
        <v>1678</v>
      </c>
      <c r="HH58" s="359" t="s">
        <v>1679</v>
      </c>
      <c r="HI58" s="359" t="s">
        <v>1812</v>
      </c>
      <c r="HJ58" s="359" t="s">
        <v>1814</v>
      </c>
      <c r="HK58" s="360" t="s">
        <v>1688</v>
      </c>
      <c r="HL58" s="360" t="s">
        <v>1689</v>
      </c>
      <c r="HM58" s="360" t="s">
        <v>1684</v>
      </c>
      <c r="HN58" s="360" t="s">
        <v>1687</v>
      </c>
      <c r="HO58" s="378" t="s">
        <v>1685</v>
      </c>
      <c r="HP58" s="364" t="s">
        <v>1686</v>
      </c>
      <c r="HQ58" s="369"/>
      <c r="HR58" s="360"/>
      <c r="HS58" s="360"/>
      <c r="HT58" s="362"/>
      <c r="HU58" s="376"/>
      <c r="HV58" s="360"/>
      <c r="HW58" s="359" t="s">
        <v>1678</v>
      </c>
      <c r="HX58" s="359" t="s">
        <v>1679</v>
      </c>
      <c r="HY58" s="359" t="s">
        <v>1812</v>
      </c>
      <c r="HZ58" s="359" t="s">
        <v>1814</v>
      </c>
      <c r="IA58" s="360" t="s">
        <v>1688</v>
      </c>
      <c r="IB58" s="360" t="s">
        <v>1689</v>
      </c>
      <c r="IC58" s="360" t="s">
        <v>1684</v>
      </c>
      <c r="ID58" s="360" t="s">
        <v>1687</v>
      </c>
      <c r="IE58" s="378" t="s">
        <v>1685</v>
      </c>
      <c r="IF58" s="364" t="s">
        <v>1686</v>
      </c>
      <c r="IG58" s="369"/>
      <c r="IH58" s="360"/>
      <c r="II58" s="360"/>
      <c r="IJ58" s="362"/>
      <c r="IK58" s="376"/>
      <c r="IL58" s="360"/>
      <c r="IM58" s="359" t="s">
        <v>1678</v>
      </c>
      <c r="IN58" s="359" t="s">
        <v>1679</v>
      </c>
      <c r="IO58" s="359" t="s">
        <v>1812</v>
      </c>
      <c r="IP58" s="359" t="s">
        <v>1814</v>
      </c>
      <c r="IQ58" s="360" t="s">
        <v>1688</v>
      </c>
      <c r="IR58" s="360" t="s">
        <v>1689</v>
      </c>
      <c r="IS58" s="360" t="s">
        <v>1684</v>
      </c>
      <c r="IT58" s="360" t="s">
        <v>1687</v>
      </c>
      <c r="IU58" s="378" t="s">
        <v>1685</v>
      </c>
      <c r="IV58" s="364" t="s">
        <v>1686</v>
      </c>
    </row>
    <row r="59" spans="1:256" ht="12.75">
      <c r="A59" s="369"/>
      <c r="B59" s="360"/>
      <c r="C59" s="360"/>
      <c r="D59" s="362"/>
      <c r="E59" s="376"/>
      <c r="F59" s="360"/>
      <c r="G59" s="360"/>
      <c r="H59" s="360"/>
      <c r="I59" s="360"/>
      <c r="J59" s="360"/>
      <c r="K59" s="360"/>
      <c r="L59" s="360"/>
      <c r="M59" s="360"/>
      <c r="N59" s="360"/>
      <c r="O59" s="378"/>
      <c r="P59" s="364"/>
      <c r="Q59" s="369"/>
      <c r="R59" s="360"/>
      <c r="S59" s="360"/>
      <c r="T59" s="362"/>
      <c r="U59" s="376"/>
      <c r="V59" s="360"/>
      <c r="W59" s="360"/>
      <c r="X59" s="360"/>
      <c r="Y59" s="360"/>
      <c r="Z59" s="360"/>
      <c r="AA59" s="360"/>
      <c r="AB59" s="360"/>
      <c r="AC59" s="360"/>
      <c r="AD59" s="360"/>
      <c r="AE59" s="378"/>
      <c r="AF59" s="364"/>
      <c r="AG59" s="369"/>
      <c r="AH59" s="360"/>
      <c r="AI59" s="360"/>
      <c r="AJ59" s="362"/>
      <c r="AK59" s="376"/>
      <c r="AL59" s="360"/>
      <c r="AM59" s="360"/>
      <c r="AN59" s="360"/>
      <c r="AO59" s="360"/>
      <c r="AP59" s="360"/>
      <c r="AQ59" s="360"/>
      <c r="AR59" s="360"/>
      <c r="AS59" s="360"/>
      <c r="AT59" s="360"/>
      <c r="AU59" s="378"/>
      <c r="AV59" s="364"/>
      <c r="AW59" s="369"/>
      <c r="AX59" s="360"/>
      <c r="AY59" s="360"/>
      <c r="AZ59" s="362"/>
      <c r="BA59" s="376"/>
      <c r="BB59" s="360"/>
      <c r="BC59" s="360"/>
      <c r="BD59" s="360"/>
      <c r="BE59" s="360"/>
      <c r="BF59" s="360"/>
      <c r="BG59" s="360"/>
      <c r="BH59" s="360"/>
      <c r="BI59" s="360"/>
      <c r="BJ59" s="360"/>
      <c r="BK59" s="378"/>
      <c r="BL59" s="364"/>
      <c r="BM59" s="369"/>
      <c r="BN59" s="360"/>
      <c r="BO59" s="360"/>
      <c r="BP59" s="362"/>
      <c r="BQ59" s="376"/>
      <c r="BR59" s="360"/>
      <c r="BS59" s="360"/>
      <c r="BT59" s="360"/>
      <c r="BU59" s="360"/>
      <c r="BV59" s="360"/>
      <c r="BW59" s="360"/>
      <c r="BX59" s="360"/>
      <c r="BY59" s="360"/>
      <c r="BZ59" s="360"/>
      <c r="CA59" s="378"/>
      <c r="CB59" s="364"/>
      <c r="CC59" s="369"/>
      <c r="CD59" s="360"/>
      <c r="CE59" s="360"/>
      <c r="CF59" s="362"/>
      <c r="CG59" s="376"/>
      <c r="CH59" s="360"/>
      <c r="CI59" s="360"/>
      <c r="CJ59" s="360"/>
      <c r="CK59" s="360"/>
      <c r="CL59" s="360"/>
      <c r="CM59" s="360"/>
      <c r="CN59" s="360"/>
      <c r="CO59" s="360"/>
      <c r="CP59" s="360"/>
      <c r="CQ59" s="378"/>
      <c r="CR59" s="364"/>
      <c r="CS59" s="369"/>
      <c r="CT59" s="360"/>
      <c r="CU59" s="360"/>
      <c r="CV59" s="362"/>
      <c r="CW59" s="376"/>
      <c r="CX59" s="360"/>
      <c r="CY59" s="360"/>
      <c r="CZ59" s="360"/>
      <c r="DA59" s="360"/>
      <c r="DB59" s="360"/>
      <c r="DC59" s="360"/>
      <c r="DD59" s="360"/>
      <c r="DE59" s="360"/>
      <c r="DF59" s="360"/>
      <c r="DG59" s="378"/>
      <c r="DH59" s="364"/>
      <c r="DI59" s="369"/>
      <c r="DJ59" s="360"/>
      <c r="DK59" s="360"/>
      <c r="DL59" s="362"/>
      <c r="DM59" s="376"/>
      <c r="DN59" s="360"/>
      <c r="DO59" s="360"/>
      <c r="DP59" s="360"/>
      <c r="DQ59" s="360"/>
      <c r="DR59" s="360"/>
      <c r="DS59" s="360"/>
      <c r="DT59" s="360"/>
      <c r="DU59" s="360"/>
      <c r="DV59" s="360"/>
      <c r="DW59" s="378"/>
      <c r="DX59" s="364"/>
      <c r="DY59" s="369"/>
      <c r="DZ59" s="360"/>
      <c r="EA59" s="360"/>
      <c r="EB59" s="362"/>
      <c r="EC59" s="376"/>
      <c r="ED59" s="360"/>
      <c r="EE59" s="360"/>
      <c r="EF59" s="360"/>
      <c r="EG59" s="360"/>
      <c r="EH59" s="360"/>
      <c r="EI59" s="360"/>
      <c r="EJ59" s="360"/>
      <c r="EK59" s="360"/>
      <c r="EL59" s="360"/>
      <c r="EM59" s="378"/>
      <c r="EN59" s="364"/>
      <c r="EO59" s="369"/>
      <c r="EP59" s="360"/>
      <c r="EQ59" s="360"/>
      <c r="ER59" s="362"/>
      <c r="ES59" s="376"/>
      <c r="ET59" s="360"/>
      <c r="EU59" s="360"/>
      <c r="EV59" s="360"/>
      <c r="EW59" s="360"/>
      <c r="EX59" s="360"/>
      <c r="EY59" s="360"/>
      <c r="EZ59" s="360"/>
      <c r="FA59" s="360"/>
      <c r="FB59" s="360"/>
      <c r="FC59" s="378"/>
      <c r="FD59" s="364"/>
      <c r="FE59" s="369"/>
      <c r="FF59" s="360"/>
      <c r="FG59" s="360"/>
      <c r="FH59" s="362"/>
      <c r="FI59" s="376"/>
      <c r="FJ59" s="360"/>
      <c r="FK59" s="360"/>
      <c r="FL59" s="360"/>
      <c r="FM59" s="360"/>
      <c r="FN59" s="360"/>
      <c r="FO59" s="360"/>
      <c r="FP59" s="360"/>
      <c r="FQ59" s="360"/>
      <c r="FR59" s="360"/>
      <c r="FS59" s="378"/>
      <c r="FT59" s="364"/>
      <c r="FU59" s="369"/>
      <c r="FV59" s="360"/>
      <c r="FW59" s="360"/>
      <c r="FX59" s="362"/>
      <c r="FY59" s="376"/>
      <c r="FZ59" s="360"/>
      <c r="GA59" s="360"/>
      <c r="GB59" s="360"/>
      <c r="GC59" s="360"/>
      <c r="GD59" s="360"/>
      <c r="GE59" s="360"/>
      <c r="GF59" s="360"/>
      <c r="GG59" s="360"/>
      <c r="GH59" s="360"/>
      <c r="GI59" s="378"/>
      <c r="GJ59" s="364"/>
      <c r="GK59" s="369"/>
      <c r="GL59" s="360"/>
      <c r="GM59" s="360"/>
      <c r="GN59" s="362"/>
      <c r="GO59" s="376"/>
      <c r="GP59" s="360"/>
      <c r="GQ59" s="360"/>
      <c r="GR59" s="360"/>
      <c r="GS59" s="360"/>
      <c r="GT59" s="360"/>
      <c r="GU59" s="360"/>
      <c r="GV59" s="360"/>
      <c r="GW59" s="360"/>
      <c r="GX59" s="360"/>
      <c r="GY59" s="378"/>
      <c r="GZ59" s="364"/>
      <c r="HA59" s="369"/>
      <c r="HB59" s="360"/>
      <c r="HC59" s="360"/>
      <c r="HD59" s="362"/>
      <c r="HE59" s="376"/>
      <c r="HF59" s="360"/>
      <c r="HG59" s="360"/>
      <c r="HH59" s="360"/>
      <c r="HI59" s="360"/>
      <c r="HJ59" s="360"/>
      <c r="HK59" s="360"/>
      <c r="HL59" s="360"/>
      <c r="HM59" s="360"/>
      <c r="HN59" s="360"/>
      <c r="HO59" s="378"/>
      <c r="HP59" s="364"/>
      <c r="HQ59" s="369"/>
      <c r="HR59" s="360"/>
      <c r="HS59" s="360"/>
      <c r="HT59" s="362"/>
      <c r="HU59" s="376"/>
      <c r="HV59" s="360"/>
      <c r="HW59" s="360"/>
      <c r="HX59" s="360"/>
      <c r="HY59" s="360"/>
      <c r="HZ59" s="360"/>
      <c r="IA59" s="360"/>
      <c r="IB59" s="360"/>
      <c r="IC59" s="360"/>
      <c r="ID59" s="360"/>
      <c r="IE59" s="378"/>
      <c r="IF59" s="364"/>
      <c r="IG59" s="369"/>
      <c r="IH59" s="360"/>
      <c r="II59" s="360"/>
      <c r="IJ59" s="362"/>
      <c r="IK59" s="376"/>
      <c r="IL59" s="360"/>
      <c r="IM59" s="360"/>
      <c r="IN59" s="360"/>
      <c r="IO59" s="360"/>
      <c r="IP59" s="360"/>
      <c r="IQ59" s="360"/>
      <c r="IR59" s="360"/>
      <c r="IS59" s="360"/>
      <c r="IT59" s="360"/>
      <c r="IU59" s="378"/>
      <c r="IV59" s="364"/>
    </row>
    <row r="60" spans="1:256" ht="12.75">
      <c r="A60" s="370"/>
      <c r="B60" s="361"/>
      <c r="C60" s="361"/>
      <c r="D60" s="363"/>
      <c r="E60" s="377"/>
      <c r="F60" s="361"/>
      <c r="G60" s="361"/>
      <c r="H60" s="361"/>
      <c r="I60" s="361"/>
      <c r="J60" s="361"/>
      <c r="K60" s="361"/>
      <c r="L60" s="361"/>
      <c r="M60" s="361"/>
      <c r="N60" s="361"/>
      <c r="O60" s="379"/>
      <c r="P60" s="364"/>
      <c r="Q60" s="370"/>
      <c r="R60" s="361"/>
      <c r="S60" s="361"/>
      <c r="T60" s="363"/>
      <c r="U60" s="377"/>
      <c r="V60" s="361"/>
      <c r="W60" s="361"/>
      <c r="X60" s="361"/>
      <c r="Y60" s="361"/>
      <c r="Z60" s="361"/>
      <c r="AA60" s="361"/>
      <c r="AB60" s="361"/>
      <c r="AC60" s="361"/>
      <c r="AD60" s="361"/>
      <c r="AE60" s="379"/>
      <c r="AF60" s="364"/>
      <c r="AG60" s="370"/>
      <c r="AH60" s="361"/>
      <c r="AI60" s="361"/>
      <c r="AJ60" s="363"/>
      <c r="AK60" s="377"/>
      <c r="AL60" s="361"/>
      <c r="AM60" s="361"/>
      <c r="AN60" s="361"/>
      <c r="AO60" s="361"/>
      <c r="AP60" s="361"/>
      <c r="AQ60" s="361"/>
      <c r="AR60" s="361"/>
      <c r="AS60" s="361"/>
      <c r="AT60" s="361"/>
      <c r="AU60" s="379"/>
      <c r="AV60" s="364"/>
      <c r="AW60" s="370"/>
      <c r="AX60" s="361"/>
      <c r="AY60" s="361"/>
      <c r="AZ60" s="363"/>
      <c r="BA60" s="377"/>
      <c r="BB60" s="361"/>
      <c r="BC60" s="361"/>
      <c r="BD60" s="361"/>
      <c r="BE60" s="361"/>
      <c r="BF60" s="361"/>
      <c r="BG60" s="361"/>
      <c r="BH60" s="361"/>
      <c r="BI60" s="361"/>
      <c r="BJ60" s="361"/>
      <c r="BK60" s="379"/>
      <c r="BL60" s="364"/>
      <c r="BM60" s="370"/>
      <c r="BN60" s="361"/>
      <c r="BO60" s="361"/>
      <c r="BP60" s="363"/>
      <c r="BQ60" s="377"/>
      <c r="BR60" s="361"/>
      <c r="BS60" s="361"/>
      <c r="BT60" s="361"/>
      <c r="BU60" s="361"/>
      <c r="BV60" s="361"/>
      <c r="BW60" s="361"/>
      <c r="BX60" s="361"/>
      <c r="BY60" s="361"/>
      <c r="BZ60" s="361"/>
      <c r="CA60" s="379"/>
      <c r="CB60" s="364"/>
      <c r="CC60" s="370"/>
      <c r="CD60" s="361"/>
      <c r="CE60" s="361"/>
      <c r="CF60" s="363"/>
      <c r="CG60" s="377"/>
      <c r="CH60" s="361"/>
      <c r="CI60" s="361"/>
      <c r="CJ60" s="361"/>
      <c r="CK60" s="361"/>
      <c r="CL60" s="361"/>
      <c r="CM60" s="361"/>
      <c r="CN60" s="361"/>
      <c r="CO60" s="361"/>
      <c r="CP60" s="361"/>
      <c r="CQ60" s="379"/>
      <c r="CR60" s="364"/>
      <c r="CS60" s="370"/>
      <c r="CT60" s="361"/>
      <c r="CU60" s="361"/>
      <c r="CV60" s="363"/>
      <c r="CW60" s="377"/>
      <c r="CX60" s="361"/>
      <c r="CY60" s="361"/>
      <c r="CZ60" s="361"/>
      <c r="DA60" s="361"/>
      <c r="DB60" s="361"/>
      <c r="DC60" s="361"/>
      <c r="DD60" s="361"/>
      <c r="DE60" s="361"/>
      <c r="DF60" s="361"/>
      <c r="DG60" s="379"/>
      <c r="DH60" s="364"/>
      <c r="DI60" s="370"/>
      <c r="DJ60" s="361"/>
      <c r="DK60" s="361"/>
      <c r="DL60" s="363"/>
      <c r="DM60" s="377"/>
      <c r="DN60" s="361"/>
      <c r="DO60" s="361"/>
      <c r="DP60" s="361"/>
      <c r="DQ60" s="361"/>
      <c r="DR60" s="361"/>
      <c r="DS60" s="361"/>
      <c r="DT60" s="361"/>
      <c r="DU60" s="361"/>
      <c r="DV60" s="361"/>
      <c r="DW60" s="379"/>
      <c r="DX60" s="364"/>
      <c r="DY60" s="370"/>
      <c r="DZ60" s="361"/>
      <c r="EA60" s="361"/>
      <c r="EB60" s="363"/>
      <c r="EC60" s="377"/>
      <c r="ED60" s="361"/>
      <c r="EE60" s="361"/>
      <c r="EF60" s="361"/>
      <c r="EG60" s="361"/>
      <c r="EH60" s="361"/>
      <c r="EI60" s="361"/>
      <c r="EJ60" s="361"/>
      <c r="EK60" s="361"/>
      <c r="EL60" s="361"/>
      <c r="EM60" s="379"/>
      <c r="EN60" s="364"/>
      <c r="EO60" s="370"/>
      <c r="EP60" s="361"/>
      <c r="EQ60" s="361"/>
      <c r="ER60" s="363"/>
      <c r="ES60" s="377"/>
      <c r="ET60" s="361"/>
      <c r="EU60" s="361"/>
      <c r="EV60" s="361"/>
      <c r="EW60" s="361"/>
      <c r="EX60" s="361"/>
      <c r="EY60" s="361"/>
      <c r="EZ60" s="361"/>
      <c r="FA60" s="361"/>
      <c r="FB60" s="361"/>
      <c r="FC60" s="379"/>
      <c r="FD60" s="364"/>
      <c r="FE60" s="370"/>
      <c r="FF60" s="361"/>
      <c r="FG60" s="361"/>
      <c r="FH60" s="363"/>
      <c r="FI60" s="377"/>
      <c r="FJ60" s="361"/>
      <c r="FK60" s="361"/>
      <c r="FL60" s="361"/>
      <c r="FM60" s="361"/>
      <c r="FN60" s="361"/>
      <c r="FO60" s="361"/>
      <c r="FP60" s="361"/>
      <c r="FQ60" s="361"/>
      <c r="FR60" s="361"/>
      <c r="FS60" s="379"/>
      <c r="FT60" s="364"/>
      <c r="FU60" s="370"/>
      <c r="FV60" s="361"/>
      <c r="FW60" s="361"/>
      <c r="FX60" s="363"/>
      <c r="FY60" s="377"/>
      <c r="FZ60" s="361"/>
      <c r="GA60" s="361"/>
      <c r="GB60" s="361"/>
      <c r="GC60" s="361"/>
      <c r="GD60" s="361"/>
      <c r="GE60" s="361"/>
      <c r="GF60" s="361"/>
      <c r="GG60" s="361"/>
      <c r="GH60" s="361"/>
      <c r="GI60" s="379"/>
      <c r="GJ60" s="364"/>
      <c r="GK60" s="370"/>
      <c r="GL60" s="361"/>
      <c r="GM60" s="361"/>
      <c r="GN60" s="363"/>
      <c r="GO60" s="377"/>
      <c r="GP60" s="361"/>
      <c r="GQ60" s="361"/>
      <c r="GR60" s="361"/>
      <c r="GS60" s="361"/>
      <c r="GT60" s="361"/>
      <c r="GU60" s="361"/>
      <c r="GV60" s="361"/>
      <c r="GW60" s="361"/>
      <c r="GX60" s="361"/>
      <c r="GY60" s="379"/>
      <c r="GZ60" s="364"/>
      <c r="HA60" s="370"/>
      <c r="HB60" s="361"/>
      <c r="HC60" s="361"/>
      <c r="HD60" s="363"/>
      <c r="HE60" s="377"/>
      <c r="HF60" s="361"/>
      <c r="HG60" s="361"/>
      <c r="HH60" s="361"/>
      <c r="HI60" s="361"/>
      <c r="HJ60" s="361"/>
      <c r="HK60" s="361"/>
      <c r="HL60" s="361"/>
      <c r="HM60" s="361"/>
      <c r="HN60" s="361"/>
      <c r="HO60" s="379"/>
      <c r="HP60" s="364"/>
      <c r="HQ60" s="370"/>
      <c r="HR60" s="361"/>
      <c r="HS60" s="361"/>
      <c r="HT60" s="363"/>
      <c r="HU60" s="377"/>
      <c r="HV60" s="361"/>
      <c r="HW60" s="361"/>
      <c r="HX60" s="361"/>
      <c r="HY60" s="361"/>
      <c r="HZ60" s="361"/>
      <c r="IA60" s="361"/>
      <c r="IB60" s="361"/>
      <c r="IC60" s="361"/>
      <c r="ID60" s="361"/>
      <c r="IE60" s="379"/>
      <c r="IF60" s="364"/>
      <c r="IG60" s="370"/>
      <c r="IH60" s="361"/>
      <c r="II60" s="361"/>
      <c r="IJ60" s="363"/>
      <c r="IK60" s="377"/>
      <c r="IL60" s="361"/>
      <c r="IM60" s="361"/>
      <c r="IN60" s="361"/>
      <c r="IO60" s="361"/>
      <c r="IP60" s="361"/>
      <c r="IQ60" s="361"/>
      <c r="IR60" s="361"/>
      <c r="IS60" s="361"/>
      <c r="IT60" s="361"/>
      <c r="IU60" s="379"/>
      <c r="IV60" s="364"/>
    </row>
    <row r="61" spans="1:16" ht="12.75">
      <c r="A61" s="75" t="s">
        <v>185</v>
      </c>
      <c r="B61" s="2" t="s">
        <v>124</v>
      </c>
      <c r="C61" s="2" t="s">
        <v>1438</v>
      </c>
      <c r="D61" s="2" t="s">
        <v>158</v>
      </c>
      <c r="E61" s="2" t="s">
        <v>160</v>
      </c>
      <c r="F61" s="2">
        <v>790</v>
      </c>
      <c r="G61" s="17">
        <v>4.5</v>
      </c>
      <c r="H61" s="2">
        <v>8</v>
      </c>
      <c r="I61" s="15">
        <f t="shared" si="0"/>
        <v>3555</v>
      </c>
      <c r="J61" s="15">
        <f t="shared" si="1"/>
        <v>6320</v>
      </c>
      <c r="K61" s="22">
        <f t="shared" si="17"/>
        <v>177.75</v>
      </c>
      <c r="L61" s="22">
        <f t="shared" si="18"/>
        <v>316</v>
      </c>
      <c r="M61" s="22">
        <f t="shared" si="19"/>
        <v>316</v>
      </c>
      <c r="N61" s="22">
        <f t="shared" si="22"/>
        <v>177.75</v>
      </c>
      <c r="O61" s="29">
        <f t="shared" si="20"/>
        <v>5688</v>
      </c>
      <c r="P61" s="23">
        <f t="shared" si="21"/>
        <v>3199.5</v>
      </c>
    </row>
    <row r="62" spans="1:16" ht="12.75">
      <c r="A62" s="75" t="s">
        <v>189</v>
      </c>
      <c r="B62" s="2" t="s">
        <v>124</v>
      </c>
      <c r="C62" s="2" t="s">
        <v>1439</v>
      </c>
      <c r="D62" s="2" t="s">
        <v>161</v>
      </c>
      <c r="E62" s="2" t="s">
        <v>12</v>
      </c>
      <c r="F62" s="2">
        <v>556</v>
      </c>
      <c r="G62" s="17">
        <v>4.5</v>
      </c>
      <c r="H62" s="2">
        <v>8</v>
      </c>
      <c r="I62" s="15">
        <f t="shared" si="0"/>
        <v>2502</v>
      </c>
      <c r="J62" s="15">
        <f t="shared" si="1"/>
        <v>4448</v>
      </c>
      <c r="K62" s="22">
        <f t="shared" si="17"/>
        <v>125.10000000000001</v>
      </c>
      <c r="L62" s="22">
        <f t="shared" si="18"/>
        <v>222.4</v>
      </c>
      <c r="M62" s="22">
        <f t="shared" si="19"/>
        <v>222.4</v>
      </c>
      <c r="N62" s="22">
        <f t="shared" si="22"/>
        <v>125.10000000000001</v>
      </c>
      <c r="O62" s="29">
        <f t="shared" si="20"/>
        <v>4003.2000000000003</v>
      </c>
      <c r="P62" s="23">
        <f t="shared" si="21"/>
        <v>2251.8</v>
      </c>
    </row>
    <row r="63" spans="1:16" ht="12.75">
      <c r="A63" s="75" t="s">
        <v>1088</v>
      </c>
      <c r="B63" s="2" t="s">
        <v>124</v>
      </c>
      <c r="C63" s="2" t="s">
        <v>1440</v>
      </c>
      <c r="D63" s="2" t="s">
        <v>164</v>
      </c>
      <c r="E63" s="2" t="s">
        <v>166</v>
      </c>
      <c r="F63" s="2">
        <v>591</v>
      </c>
      <c r="G63" s="17">
        <v>4.5</v>
      </c>
      <c r="H63" s="2">
        <v>8</v>
      </c>
      <c r="I63" s="15">
        <f t="shared" si="0"/>
        <v>2659.5</v>
      </c>
      <c r="J63" s="15">
        <f t="shared" si="1"/>
        <v>4728</v>
      </c>
      <c r="K63" s="22">
        <f t="shared" si="17"/>
        <v>132.975</v>
      </c>
      <c r="L63" s="22">
        <f t="shared" si="18"/>
        <v>236.4</v>
      </c>
      <c r="M63" s="22">
        <f t="shared" si="19"/>
        <v>236.4</v>
      </c>
      <c r="N63" s="22">
        <f t="shared" si="22"/>
        <v>132.975</v>
      </c>
      <c r="O63" s="29">
        <f t="shared" si="20"/>
        <v>4255.2</v>
      </c>
      <c r="P63" s="23">
        <f t="shared" si="21"/>
        <v>2393.5499999999997</v>
      </c>
    </row>
    <row r="64" spans="1:16" ht="12.75">
      <c r="A64" s="75" t="s">
        <v>196</v>
      </c>
      <c r="B64" s="2" t="s">
        <v>124</v>
      </c>
      <c r="C64" s="2" t="s">
        <v>1441</v>
      </c>
      <c r="D64" s="2" t="s">
        <v>167</v>
      </c>
      <c r="E64" s="2" t="s">
        <v>169</v>
      </c>
      <c r="F64" s="2">
        <v>548</v>
      </c>
      <c r="G64" s="17">
        <v>4.5</v>
      </c>
      <c r="H64" s="2">
        <v>8</v>
      </c>
      <c r="I64" s="15">
        <f t="shared" si="0"/>
        <v>2466</v>
      </c>
      <c r="J64" s="15">
        <f t="shared" si="1"/>
        <v>4384</v>
      </c>
      <c r="K64" s="22">
        <f t="shared" si="17"/>
        <v>123.30000000000001</v>
      </c>
      <c r="L64" s="22">
        <f t="shared" si="18"/>
        <v>219.20000000000002</v>
      </c>
      <c r="M64" s="22">
        <f t="shared" si="19"/>
        <v>219.20000000000002</v>
      </c>
      <c r="N64" s="22">
        <f t="shared" si="22"/>
        <v>123.30000000000001</v>
      </c>
      <c r="O64" s="29">
        <f t="shared" si="20"/>
        <v>3945.6</v>
      </c>
      <c r="P64" s="23">
        <f t="shared" si="21"/>
        <v>2219.4</v>
      </c>
    </row>
    <row r="65" spans="1:16" ht="12.75">
      <c r="A65" s="75" t="s">
        <v>198</v>
      </c>
      <c r="B65" s="2" t="s">
        <v>124</v>
      </c>
      <c r="C65" s="2" t="s">
        <v>1442</v>
      </c>
      <c r="D65" s="2" t="s">
        <v>171</v>
      </c>
      <c r="E65" s="2" t="s">
        <v>113</v>
      </c>
      <c r="F65" s="2">
        <v>576</v>
      </c>
      <c r="G65" s="17">
        <v>4.5</v>
      </c>
      <c r="H65" s="2">
        <v>8</v>
      </c>
      <c r="I65" s="15">
        <f t="shared" si="0"/>
        <v>2592</v>
      </c>
      <c r="J65" s="15">
        <f t="shared" si="1"/>
        <v>4608</v>
      </c>
      <c r="K65" s="22">
        <f t="shared" si="17"/>
        <v>129.6</v>
      </c>
      <c r="L65" s="22">
        <f t="shared" si="18"/>
        <v>230.4</v>
      </c>
      <c r="M65" s="22">
        <f t="shared" si="19"/>
        <v>230.4</v>
      </c>
      <c r="N65" s="22">
        <f t="shared" si="22"/>
        <v>129.6</v>
      </c>
      <c r="O65" s="29">
        <f t="shared" si="20"/>
        <v>4147.2</v>
      </c>
      <c r="P65" s="23">
        <f t="shared" si="21"/>
        <v>2332.7999999999997</v>
      </c>
    </row>
    <row r="66" spans="1:16" ht="12.75">
      <c r="A66" s="75" t="s">
        <v>200</v>
      </c>
      <c r="B66" s="2" t="s">
        <v>124</v>
      </c>
      <c r="C66" s="2" t="s">
        <v>1443</v>
      </c>
      <c r="D66" s="2" t="s">
        <v>174</v>
      </c>
      <c r="E66" s="2" t="s">
        <v>169</v>
      </c>
      <c r="F66" s="2">
        <v>548</v>
      </c>
      <c r="G66" s="17">
        <v>4.5</v>
      </c>
      <c r="H66" s="2">
        <v>8</v>
      </c>
      <c r="I66" s="15">
        <f t="shared" si="0"/>
        <v>2466</v>
      </c>
      <c r="J66" s="15">
        <f t="shared" si="1"/>
        <v>4384</v>
      </c>
      <c r="K66" s="22">
        <f t="shared" si="17"/>
        <v>123.30000000000001</v>
      </c>
      <c r="L66" s="22">
        <f t="shared" si="18"/>
        <v>219.20000000000002</v>
      </c>
      <c r="M66" s="22">
        <f t="shared" si="19"/>
        <v>219.20000000000002</v>
      </c>
      <c r="N66" s="22">
        <f t="shared" si="22"/>
        <v>123.30000000000001</v>
      </c>
      <c r="O66" s="29">
        <f t="shared" si="20"/>
        <v>3945.6</v>
      </c>
      <c r="P66" s="23">
        <f t="shared" si="21"/>
        <v>2219.4</v>
      </c>
    </row>
    <row r="67" spans="1:16" ht="12.75">
      <c r="A67" s="75" t="s">
        <v>203</v>
      </c>
      <c r="B67" s="2" t="s">
        <v>124</v>
      </c>
      <c r="C67" s="2" t="s">
        <v>1444</v>
      </c>
      <c r="D67" s="2" t="s">
        <v>177</v>
      </c>
      <c r="E67" s="2" t="s">
        <v>179</v>
      </c>
      <c r="F67" s="2">
        <v>558</v>
      </c>
      <c r="G67" s="17">
        <v>4.5</v>
      </c>
      <c r="H67" s="2">
        <v>8</v>
      </c>
      <c r="I67" s="15">
        <f t="shared" si="0"/>
        <v>2511</v>
      </c>
      <c r="J67" s="15">
        <f t="shared" si="1"/>
        <v>4464</v>
      </c>
      <c r="K67" s="22">
        <f t="shared" si="17"/>
        <v>125.55000000000001</v>
      </c>
      <c r="L67" s="22">
        <f t="shared" si="18"/>
        <v>223.20000000000002</v>
      </c>
      <c r="M67" s="22">
        <f t="shared" si="19"/>
        <v>223.20000000000002</v>
      </c>
      <c r="N67" s="22">
        <f t="shared" si="22"/>
        <v>125.55000000000001</v>
      </c>
      <c r="O67" s="29">
        <f t="shared" si="20"/>
        <v>4017.6</v>
      </c>
      <c r="P67" s="23">
        <f t="shared" si="21"/>
        <v>2259.9</v>
      </c>
    </row>
    <row r="68" spans="1:16" ht="12.75">
      <c r="A68" s="75" t="s">
        <v>207</v>
      </c>
      <c r="B68" s="2" t="s">
        <v>124</v>
      </c>
      <c r="C68" s="2" t="s">
        <v>1446</v>
      </c>
      <c r="D68" s="2" t="s">
        <v>183</v>
      </c>
      <c r="E68" s="2" t="s">
        <v>169</v>
      </c>
      <c r="F68" s="2">
        <v>548</v>
      </c>
      <c r="G68" s="17">
        <v>4.5</v>
      </c>
      <c r="H68" s="2">
        <v>8</v>
      </c>
      <c r="I68" s="15">
        <f t="shared" si="0"/>
        <v>2466</v>
      </c>
      <c r="J68" s="15">
        <f t="shared" si="1"/>
        <v>4384</v>
      </c>
      <c r="K68" s="22">
        <f t="shared" si="17"/>
        <v>123.30000000000001</v>
      </c>
      <c r="L68" s="22">
        <f t="shared" si="18"/>
        <v>219.20000000000002</v>
      </c>
      <c r="M68" s="22">
        <f t="shared" si="19"/>
        <v>219.20000000000002</v>
      </c>
      <c r="N68" s="22">
        <f t="shared" si="22"/>
        <v>123.30000000000001</v>
      </c>
      <c r="O68" s="29">
        <f t="shared" si="20"/>
        <v>3945.6</v>
      </c>
      <c r="P68" s="23">
        <f t="shared" si="21"/>
        <v>2219.4</v>
      </c>
    </row>
    <row r="69" spans="1:16" ht="12.75">
      <c r="A69" s="75" t="s">
        <v>209</v>
      </c>
      <c r="B69" s="2" t="s">
        <v>124</v>
      </c>
      <c r="C69" s="2" t="s">
        <v>1447</v>
      </c>
      <c r="D69" s="2" t="s">
        <v>186</v>
      </c>
      <c r="E69" s="2" t="s">
        <v>188</v>
      </c>
      <c r="F69" s="2">
        <v>542</v>
      </c>
      <c r="G69" s="17">
        <v>4.5</v>
      </c>
      <c r="H69" s="2">
        <v>8</v>
      </c>
      <c r="I69" s="15">
        <f t="shared" si="0"/>
        <v>2439</v>
      </c>
      <c r="J69" s="15">
        <f t="shared" si="1"/>
        <v>4336</v>
      </c>
      <c r="K69" s="22">
        <f t="shared" si="17"/>
        <v>121.95</v>
      </c>
      <c r="L69" s="22">
        <f t="shared" si="18"/>
        <v>216.8</v>
      </c>
      <c r="M69" s="22">
        <f t="shared" si="19"/>
        <v>216.8</v>
      </c>
      <c r="N69" s="22">
        <f t="shared" si="22"/>
        <v>121.95</v>
      </c>
      <c r="O69" s="29">
        <f t="shared" si="20"/>
        <v>3902.4</v>
      </c>
      <c r="P69" s="23">
        <f t="shared" si="21"/>
        <v>2195.1</v>
      </c>
    </row>
    <row r="70" spans="1:16" ht="12.75">
      <c r="A70" s="75" t="s">
        <v>215</v>
      </c>
      <c r="B70" s="2" t="s">
        <v>124</v>
      </c>
      <c r="C70" s="2" t="s">
        <v>1449</v>
      </c>
      <c r="D70" s="2" t="s">
        <v>1069</v>
      </c>
      <c r="E70" s="2" t="s">
        <v>1379</v>
      </c>
      <c r="F70" s="2">
        <v>480</v>
      </c>
      <c r="G70" s="17">
        <v>3.5</v>
      </c>
      <c r="H70" s="2">
        <v>8</v>
      </c>
      <c r="I70" s="15">
        <f t="shared" si="0"/>
        <v>1680</v>
      </c>
      <c r="J70" s="15">
        <f t="shared" si="1"/>
        <v>3840</v>
      </c>
      <c r="K70" s="22">
        <f t="shared" si="17"/>
        <v>84</v>
      </c>
      <c r="L70" s="22">
        <f t="shared" si="18"/>
        <v>192</v>
      </c>
      <c r="M70" s="22">
        <f t="shared" si="19"/>
        <v>192</v>
      </c>
      <c r="N70" s="22">
        <f t="shared" si="22"/>
        <v>84</v>
      </c>
      <c r="O70" s="29">
        <f t="shared" si="20"/>
        <v>3456</v>
      </c>
      <c r="P70" s="23">
        <f t="shared" si="21"/>
        <v>1512</v>
      </c>
    </row>
    <row r="71" spans="1:16" ht="12.75">
      <c r="A71" s="75" t="s">
        <v>216</v>
      </c>
      <c r="B71" s="2" t="s">
        <v>124</v>
      </c>
      <c r="C71" s="2" t="s">
        <v>1450</v>
      </c>
      <c r="D71" s="2" t="s">
        <v>1069</v>
      </c>
      <c r="E71" s="2" t="s">
        <v>1091</v>
      </c>
      <c r="F71" s="2">
        <v>350</v>
      </c>
      <c r="G71" s="17">
        <v>3.5</v>
      </c>
      <c r="H71" s="2">
        <v>8</v>
      </c>
      <c r="I71" s="15">
        <f t="shared" si="0"/>
        <v>1225</v>
      </c>
      <c r="J71" s="15">
        <f t="shared" si="1"/>
        <v>2800</v>
      </c>
      <c r="K71" s="22">
        <f t="shared" si="17"/>
        <v>61.25</v>
      </c>
      <c r="L71" s="22">
        <f t="shared" si="18"/>
        <v>140</v>
      </c>
      <c r="M71" s="22">
        <f t="shared" si="19"/>
        <v>140</v>
      </c>
      <c r="N71" s="22">
        <f t="shared" si="22"/>
        <v>61.25</v>
      </c>
      <c r="O71" s="29">
        <f t="shared" si="20"/>
        <v>2520</v>
      </c>
      <c r="P71" s="23">
        <f t="shared" si="21"/>
        <v>1102.5</v>
      </c>
    </row>
    <row r="72" spans="1:16" ht="12.75">
      <c r="A72" s="75" t="s">
        <v>219</v>
      </c>
      <c r="B72" s="2" t="s">
        <v>124</v>
      </c>
      <c r="C72" s="2" t="s">
        <v>1451</v>
      </c>
      <c r="D72" s="2" t="s">
        <v>1069</v>
      </c>
      <c r="E72" s="2" t="s">
        <v>1380</v>
      </c>
      <c r="F72" s="2">
        <v>460</v>
      </c>
      <c r="G72" s="17">
        <v>3.5</v>
      </c>
      <c r="H72" s="2">
        <v>8</v>
      </c>
      <c r="I72" s="15">
        <f t="shared" si="0"/>
        <v>1610</v>
      </c>
      <c r="J72" s="15">
        <f t="shared" si="1"/>
        <v>3680</v>
      </c>
      <c r="K72" s="22">
        <f t="shared" si="17"/>
        <v>80.5</v>
      </c>
      <c r="L72" s="22">
        <f t="shared" si="18"/>
        <v>184</v>
      </c>
      <c r="M72" s="22">
        <f t="shared" si="19"/>
        <v>184</v>
      </c>
      <c r="N72" s="22">
        <f t="shared" si="22"/>
        <v>80.5</v>
      </c>
      <c r="O72" s="29">
        <f t="shared" si="20"/>
        <v>3312</v>
      </c>
      <c r="P72" s="23">
        <f t="shared" si="21"/>
        <v>1449</v>
      </c>
    </row>
    <row r="73" spans="1:16" ht="12.75">
      <c r="A73" s="75" t="s">
        <v>224</v>
      </c>
      <c r="B73" s="2" t="s">
        <v>124</v>
      </c>
      <c r="C73" s="2" t="s">
        <v>1452</v>
      </c>
      <c r="D73" s="2" t="s">
        <v>1069</v>
      </c>
      <c r="E73" s="2" t="s">
        <v>1381</v>
      </c>
      <c r="F73" s="2">
        <v>410</v>
      </c>
      <c r="G73" s="17">
        <v>3.5</v>
      </c>
      <c r="H73" s="2">
        <v>8</v>
      </c>
      <c r="I73" s="15">
        <f t="shared" si="0"/>
        <v>1435</v>
      </c>
      <c r="J73" s="15">
        <f t="shared" si="1"/>
        <v>3280</v>
      </c>
      <c r="K73" s="22">
        <f t="shared" si="17"/>
        <v>71.75</v>
      </c>
      <c r="L73" s="22">
        <f t="shared" si="18"/>
        <v>164</v>
      </c>
      <c r="M73" s="22">
        <f t="shared" si="19"/>
        <v>164</v>
      </c>
      <c r="N73" s="22">
        <f t="shared" si="22"/>
        <v>71.75</v>
      </c>
      <c r="O73" s="29">
        <f t="shared" si="20"/>
        <v>2952</v>
      </c>
      <c r="P73" s="23">
        <f t="shared" si="21"/>
        <v>1291.5</v>
      </c>
    </row>
    <row r="74" spans="1:16" ht="12.75">
      <c r="A74" s="75" t="s">
        <v>227</v>
      </c>
      <c r="B74" s="2" t="s">
        <v>124</v>
      </c>
      <c r="C74" s="2" t="s">
        <v>1453</v>
      </c>
      <c r="D74" s="2" t="s">
        <v>1069</v>
      </c>
      <c r="E74" s="2" t="s">
        <v>1382</v>
      </c>
      <c r="F74" s="2">
        <v>430</v>
      </c>
      <c r="G74" s="17">
        <v>3.5</v>
      </c>
      <c r="H74" s="2">
        <v>8</v>
      </c>
      <c r="I74" s="15">
        <f t="shared" si="0"/>
        <v>1505</v>
      </c>
      <c r="J74" s="15">
        <f t="shared" si="1"/>
        <v>3440</v>
      </c>
      <c r="K74" s="22">
        <f t="shared" si="17"/>
        <v>75.25</v>
      </c>
      <c r="L74" s="22">
        <f t="shared" si="18"/>
        <v>172</v>
      </c>
      <c r="M74" s="22">
        <f t="shared" si="19"/>
        <v>172</v>
      </c>
      <c r="N74" s="22">
        <f t="shared" si="22"/>
        <v>75.25</v>
      </c>
      <c r="O74" s="29">
        <f t="shared" si="20"/>
        <v>3096</v>
      </c>
      <c r="P74" s="23">
        <f t="shared" si="21"/>
        <v>1354.5</v>
      </c>
    </row>
    <row r="75" spans="1:16" ht="12.75">
      <c r="A75" s="75" t="s">
        <v>231</v>
      </c>
      <c r="B75" s="2" t="s">
        <v>124</v>
      </c>
      <c r="C75" s="2" t="s">
        <v>1454</v>
      </c>
      <c r="D75" s="2" t="s">
        <v>1069</v>
      </c>
      <c r="E75" s="2" t="s">
        <v>1383</v>
      </c>
      <c r="F75" s="2">
        <v>960</v>
      </c>
      <c r="G75" s="17">
        <v>3.5</v>
      </c>
      <c r="H75" s="2">
        <v>8</v>
      </c>
      <c r="I75" s="15">
        <f t="shared" si="0"/>
        <v>3360</v>
      </c>
      <c r="J75" s="15">
        <f t="shared" si="1"/>
        <v>7680</v>
      </c>
      <c r="K75" s="22">
        <f t="shared" si="17"/>
        <v>168</v>
      </c>
      <c r="L75" s="22">
        <f t="shared" si="18"/>
        <v>384</v>
      </c>
      <c r="M75" s="22">
        <f t="shared" si="19"/>
        <v>384</v>
      </c>
      <c r="N75" s="22">
        <f t="shared" si="22"/>
        <v>168</v>
      </c>
      <c r="O75" s="29">
        <f t="shared" si="20"/>
        <v>6912</v>
      </c>
      <c r="P75" s="23">
        <f t="shared" si="21"/>
        <v>3024</v>
      </c>
    </row>
    <row r="76" spans="1:16" ht="12.75">
      <c r="A76" s="75" t="s">
        <v>233</v>
      </c>
      <c r="B76" s="2" t="s">
        <v>124</v>
      </c>
      <c r="C76" s="2" t="s">
        <v>1455</v>
      </c>
      <c r="D76" s="2" t="s">
        <v>1069</v>
      </c>
      <c r="E76" s="2" t="s">
        <v>1384</v>
      </c>
      <c r="F76" s="2">
        <v>420</v>
      </c>
      <c r="G76" s="17">
        <v>3.5</v>
      </c>
      <c r="H76" s="2">
        <v>8</v>
      </c>
      <c r="I76" s="15">
        <f t="shared" si="0"/>
        <v>1470</v>
      </c>
      <c r="J76" s="15">
        <f t="shared" si="1"/>
        <v>3360</v>
      </c>
      <c r="K76" s="22">
        <f t="shared" si="17"/>
        <v>73.5</v>
      </c>
      <c r="L76" s="22">
        <f t="shared" si="18"/>
        <v>168</v>
      </c>
      <c r="M76" s="22">
        <f t="shared" si="19"/>
        <v>168</v>
      </c>
      <c r="N76" s="22">
        <f t="shared" si="22"/>
        <v>73.5</v>
      </c>
      <c r="O76" s="29">
        <f t="shared" si="20"/>
        <v>3024</v>
      </c>
      <c r="P76" s="23">
        <f t="shared" si="21"/>
        <v>1323</v>
      </c>
    </row>
    <row r="77" spans="1:16" ht="12.75">
      <c r="A77" s="75" t="s">
        <v>239</v>
      </c>
      <c r="B77" s="2" t="s">
        <v>124</v>
      </c>
      <c r="C77" s="2" t="s">
        <v>1456</v>
      </c>
      <c r="D77" s="2" t="s">
        <v>1069</v>
      </c>
      <c r="E77" s="2" t="s">
        <v>1384</v>
      </c>
      <c r="F77" s="2">
        <v>420</v>
      </c>
      <c r="G77" s="17">
        <v>3.5</v>
      </c>
      <c r="H77" s="2">
        <v>8</v>
      </c>
      <c r="I77" s="15">
        <f t="shared" si="0"/>
        <v>1470</v>
      </c>
      <c r="J77" s="15">
        <f t="shared" si="1"/>
        <v>3360</v>
      </c>
      <c r="K77" s="22">
        <f t="shared" si="17"/>
        <v>73.5</v>
      </c>
      <c r="L77" s="22">
        <f t="shared" si="18"/>
        <v>168</v>
      </c>
      <c r="M77" s="22">
        <f t="shared" si="19"/>
        <v>168</v>
      </c>
      <c r="N77" s="22">
        <f t="shared" si="22"/>
        <v>73.5</v>
      </c>
      <c r="O77" s="29">
        <f t="shared" si="20"/>
        <v>3024</v>
      </c>
      <c r="P77" s="23">
        <f t="shared" si="21"/>
        <v>1323</v>
      </c>
    </row>
    <row r="78" spans="1:16" ht="12.75">
      <c r="A78" s="75" t="s">
        <v>240</v>
      </c>
      <c r="B78" s="2" t="s">
        <v>124</v>
      </c>
      <c r="C78" s="2" t="s">
        <v>1098</v>
      </c>
      <c r="D78" s="2" t="s">
        <v>1069</v>
      </c>
      <c r="E78" s="2" t="s">
        <v>1380</v>
      </c>
      <c r="F78" s="2">
        <v>460</v>
      </c>
      <c r="G78" s="17">
        <v>3.5</v>
      </c>
      <c r="H78" s="2">
        <v>8</v>
      </c>
      <c r="I78" s="15">
        <f t="shared" si="0"/>
        <v>1610</v>
      </c>
      <c r="J78" s="15">
        <f t="shared" si="1"/>
        <v>3680</v>
      </c>
      <c r="K78" s="22">
        <f t="shared" si="17"/>
        <v>80.5</v>
      </c>
      <c r="L78" s="22">
        <f t="shared" si="18"/>
        <v>184</v>
      </c>
      <c r="M78" s="22">
        <f t="shared" si="19"/>
        <v>184</v>
      </c>
      <c r="N78" s="22">
        <f t="shared" si="22"/>
        <v>80.5</v>
      </c>
      <c r="O78" s="29">
        <f t="shared" si="20"/>
        <v>3312</v>
      </c>
      <c r="P78" s="23">
        <f t="shared" si="21"/>
        <v>1449</v>
      </c>
    </row>
    <row r="79" spans="7:16" ht="12.75">
      <c r="G79" s="17"/>
      <c r="H79" s="2"/>
      <c r="I79" s="15"/>
      <c r="J79" s="15"/>
      <c r="K79" s="37">
        <f aca="true" t="shared" si="23" ref="K79:P79">SUM(K52:K78)</f>
        <v>3765.4750000000004</v>
      </c>
      <c r="L79" s="37">
        <f t="shared" si="23"/>
        <v>6272.400000000001</v>
      </c>
      <c r="M79" s="37">
        <f t="shared" si="23"/>
        <v>6272.400000000001</v>
      </c>
      <c r="N79" s="37">
        <f t="shared" si="23"/>
        <v>3765.4750000000004</v>
      </c>
      <c r="O79" s="38">
        <f t="shared" si="23"/>
        <v>112903.2</v>
      </c>
      <c r="P79" s="34">
        <f t="shared" si="23"/>
        <v>67778.55000000002</v>
      </c>
    </row>
    <row r="80" spans="8:16" ht="12.75">
      <c r="H80" s="2"/>
      <c r="I80" s="15"/>
      <c r="J80" s="15"/>
      <c r="K80" s="2"/>
      <c r="L80" s="2"/>
      <c r="M80" s="2"/>
      <c r="N80" s="2"/>
      <c r="O80" s="30"/>
      <c r="P80" s="2"/>
    </row>
    <row r="81" spans="1:16" ht="12.75">
      <c r="A81" s="77" t="s">
        <v>242</v>
      </c>
      <c r="B81" s="2" t="s">
        <v>192</v>
      </c>
      <c r="C81" s="2" t="s">
        <v>1146</v>
      </c>
      <c r="D81" s="2" t="s">
        <v>193</v>
      </c>
      <c r="E81" s="2" t="s">
        <v>195</v>
      </c>
      <c r="F81" s="2">
        <v>5030</v>
      </c>
      <c r="G81" s="2">
        <v>7</v>
      </c>
      <c r="H81" s="2">
        <v>8</v>
      </c>
      <c r="I81" s="15">
        <f t="shared" si="0"/>
        <v>35210</v>
      </c>
      <c r="J81" s="15">
        <f t="shared" si="1"/>
        <v>40240</v>
      </c>
      <c r="K81" s="22">
        <f aca="true" t="shared" si="24" ref="K81:K88">PRODUCT((F81*0.05),G81)</f>
        <v>1760.5</v>
      </c>
      <c r="L81" s="22">
        <f aca="true" t="shared" si="25" ref="L81:L88">PRODUCT((F81*0.05),H81)</f>
        <v>2012</v>
      </c>
      <c r="M81" s="22">
        <f aca="true" t="shared" si="26" ref="M81:M88">PRODUCT((F81*0.05),H81)</f>
        <v>2012</v>
      </c>
      <c r="N81" s="22">
        <f>PRODUCT((F81*0.05),G81)</f>
        <v>1760.5</v>
      </c>
      <c r="O81" s="29">
        <f aca="true" t="shared" si="27" ref="O81:O88">PRODUCT((F81*0.9),H81)</f>
        <v>36216</v>
      </c>
      <c r="P81" s="23">
        <f aca="true" t="shared" si="28" ref="P81:P88">PRODUCT(F81*0.9,G81)</f>
        <v>31689</v>
      </c>
    </row>
    <row r="82" spans="1:16" ht="12.75">
      <c r="A82" s="77" t="s">
        <v>270</v>
      </c>
      <c r="B82" s="2" t="s">
        <v>192</v>
      </c>
      <c r="C82" s="2" t="s">
        <v>1155</v>
      </c>
      <c r="D82" s="2" t="s">
        <v>221</v>
      </c>
      <c r="E82" s="2" t="s">
        <v>67</v>
      </c>
      <c r="F82" s="2">
        <v>520</v>
      </c>
      <c r="G82" s="17">
        <v>4.5</v>
      </c>
      <c r="H82" s="2">
        <v>8</v>
      </c>
      <c r="I82" s="15">
        <f aca="true" t="shared" si="29" ref="I82:I149">PRODUCT(F82,G82)</f>
        <v>2340</v>
      </c>
      <c r="J82" s="15">
        <f aca="true" t="shared" si="30" ref="J82:J149">PRODUCT(F82,H82)</f>
        <v>4160</v>
      </c>
      <c r="K82" s="22">
        <f t="shared" si="24"/>
        <v>117</v>
      </c>
      <c r="L82" s="22">
        <f t="shared" si="25"/>
        <v>208</v>
      </c>
      <c r="M82" s="22">
        <f t="shared" si="26"/>
        <v>208</v>
      </c>
      <c r="N82" s="22">
        <f aca="true" t="shared" si="31" ref="N82:N88">PRODUCT((F82*0.05),G82)</f>
        <v>117</v>
      </c>
      <c r="O82" s="29">
        <f t="shared" si="27"/>
        <v>3744</v>
      </c>
      <c r="P82" s="23">
        <f t="shared" si="28"/>
        <v>2106</v>
      </c>
    </row>
    <row r="83" spans="1:16" ht="12.75">
      <c r="A83" s="77" t="s">
        <v>272</v>
      </c>
      <c r="B83" s="2" t="s">
        <v>192</v>
      </c>
      <c r="C83" s="2" t="s">
        <v>1156</v>
      </c>
      <c r="D83" s="2" t="s">
        <v>222</v>
      </c>
      <c r="E83" s="2" t="s">
        <v>218</v>
      </c>
      <c r="F83" s="2">
        <v>524</v>
      </c>
      <c r="G83" s="17">
        <v>4.5</v>
      </c>
      <c r="H83" s="2">
        <v>8</v>
      </c>
      <c r="I83" s="15">
        <f t="shared" si="29"/>
        <v>2358</v>
      </c>
      <c r="J83" s="15">
        <f t="shared" si="30"/>
        <v>4192</v>
      </c>
      <c r="K83" s="22">
        <f t="shared" si="24"/>
        <v>117.9</v>
      </c>
      <c r="L83" s="22">
        <f t="shared" si="25"/>
        <v>209.60000000000002</v>
      </c>
      <c r="M83" s="22">
        <f t="shared" si="26"/>
        <v>209.60000000000002</v>
      </c>
      <c r="N83" s="22">
        <f t="shared" si="31"/>
        <v>117.9</v>
      </c>
      <c r="O83" s="29">
        <f t="shared" si="27"/>
        <v>3772.8</v>
      </c>
      <c r="P83" s="23">
        <f t="shared" si="28"/>
        <v>2122.2000000000003</v>
      </c>
    </row>
    <row r="84" spans="1:16" ht="12.75">
      <c r="A84" s="77" t="s">
        <v>276</v>
      </c>
      <c r="B84" s="2" t="s">
        <v>192</v>
      </c>
      <c r="C84" s="2" t="s">
        <v>1157</v>
      </c>
      <c r="D84" s="2" t="s">
        <v>223</v>
      </c>
      <c r="E84" s="2" t="s">
        <v>61</v>
      </c>
      <c r="F84" s="2">
        <v>530</v>
      </c>
      <c r="G84" s="17">
        <v>4.5</v>
      </c>
      <c r="H84" s="2">
        <v>8</v>
      </c>
      <c r="I84" s="15">
        <f t="shared" si="29"/>
        <v>2385</v>
      </c>
      <c r="J84" s="15">
        <f t="shared" si="30"/>
        <v>4240</v>
      </c>
      <c r="K84" s="22">
        <f t="shared" si="24"/>
        <v>119.25</v>
      </c>
      <c r="L84" s="22">
        <f t="shared" si="25"/>
        <v>212</v>
      </c>
      <c r="M84" s="22">
        <f t="shared" si="26"/>
        <v>212</v>
      </c>
      <c r="N84" s="22">
        <f t="shared" si="31"/>
        <v>119.25</v>
      </c>
      <c r="O84" s="29">
        <f t="shared" si="27"/>
        <v>3816</v>
      </c>
      <c r="P84" s="23">
        <f t="shared" si="28"/>
        <v>2146.5</v>
      </c>
    </row>
    <row r="85" spans="1:16" ht="12.75">
      <c r="A85" s="77" t="s">
        <v>278</v>
      </c>
      <c r="B85" s="2" t="s">
        <v>192</v>
      </c>
      <c r="C85" s="2" t="s">
        <v>1158</v>
      </c>
      <c r="D85" s="2" t="s">
        <v>225</v>
      </c>
      <c r="E85" s="2" t="s">
        <v>122</v>
      </c>
      <c r="F85" s="2">
        <v>540</v>
      </c>
      <c r="G85" s="17">
        <v>4.5</v>
      </c>
      <c r="H85" s="2">
        <v>8</v>
      </c>
      <c r="I85" s="15">
        <f t="shared" si="29"/>
        <v>2430</v>
      </c>
      <c r="J85" s="15">
        <f t="shared" si="30"/>
        <v>4320</v>
      </c>
      <c r="K85" s="22">
        <f t="shared" si="24"/>
        <v>121.5</v>
      </c>
      <c r="L85" s="22">
        <f t="shared" si="25"/>
        <v>216</v>
      </c>
      <c r="M85" s="22">
        <f t="shared" si="26"/>
        <v>216</v>
      </c>
      <c r="N85" s="22">
        <f t="shared" si="31"/>
        <v>121.5</v>
      </c>
      <c r="O85" s="29">
        <f t="shared" si="27"/>
        <v>3888</v>
      </c>
      <c r="P85" s="23">
        <f t="shared" si="28"/>
        <v>2187</v>
      </c>
    </row>
    <row r="86" spans="1:16" ht="12.75">
      <c r="A86" s="77" t="s">
        <v>1103</v>
      </c>
      <c r="B86" s="2" t="s">
        <v>192</v>
      </c>
      <c r="C86" s="2" t="s">
        <v>1159</v>
      </c>
      <c r="D86" s="2" t="s">
        <v>228</v>
      </c>
      <c r="E86" s="2" t="s">
        <v>230</v>
      </c>
      <c r="F86" s="2">
        <v>540</v>
      </c>
      <c r="G86" s="17">
        <v>4.5</v>
      </c>
      <c r="H86" s="2">
        <v>8</v>
      </c>
      <c r="I86" s="15">
        <f t="shared" si="29"/>
        <v>2430</v>
      </c>
      <c r="J86" s="15">
        <f t="shared" si="30"/>
        <v>4320</v>
      </c>
      <c r="K86" s="22">
        <f t="shared" si="24"/>
        <v>121.5</v>
      </c>
      <c r="L86" s="22">
        <f t="shared" si="25"/>
        <v>216</v>
      </c>
      <c r="M86" s="22">
        <f t="shared" si="26"/>
        <v>216</v>
      </c>
      <c r="N86" s="22">
        <f t="shared" si="31"/>
        <v>121.5</v>
      </c>
      <c r="O86" s="29">
        <f t="shared" si="27"/>
        <v>3888</v>
      </c>
      <c r="P86" s="23">
        <f t="shared" si="28"/>
        <v>2187</v>
      </c>
    </row>
    <row r="87" spans="1:16" ht="12.75">
      <c r="A87" s="77" t="s">
        <v>282</v>
      </c>
      <c r="B87" s="2" t="s">
        <v>192</v>
      </c>
      <c r="C87" s="2" t="s">
        <v>1160</v>
      </c>
      <c r="D87" s="2" t="s">
        <v>232</v>
      </c>
      <c r="E87" s="2" t="s">
        <v>122</v>
      </c>
      <c r="F87" s="2">
        <v>540</v>
      </c>
      <c r="G87" s="17">
        <v>4.5</v>
      </c>
      <c r="H87" s="2">
        <v>8</v>
      </c>
      <c r="I87" s="15">
        <f t="shared" si="29"/>
        <v>2430</v>
      </c>
      <c r="J87" s="15">
        <f t="shared" si="30"/>
        <v>4320</v>
      </c>
      <c r="K87" s="22">
        <f t="shared" si="24"/>
        <v>121.5</v>
      </c>
      <c r="L87" s="22">
        <f t="shared" si="25"/>
        <v>216</v>
      </c>
      <c r="M87" s="22">
        <f t="shared" si="26"/>
        <v>216</v>
      </c>
      <c r="N87" s="22">
        <f t="shared" si="31"/>
        <v>121.5</v>
      </c>
      <c r="O87" s="29">
        <f t="shared" si="27"/>
        <v>3888</v>
      </c>
      <c r="P87" s="23">
        <f t="shared" si="28"/>
        <v>2187</v>
      </c>
    </row>
    <row r="88" spans="1:16" ht="12.75">
      <c r="A88" s="77" t="s">
        <v>288</v>
      </c>
      <c r="B88" s="2" t="s">
        <v>192</v>
      </c>
      <c r="C88" s="2" t="s">
        <v>1104</v>
      </c>
      <c r="D88" s="2" t="s">
        <v>1069</v>
      </c>
      <c r="E88" s="2" t="s">
        <v>1106</v>
      </c>
      <c r="F88" s="2">
        <v>550</v>
      </c>
      <c r="G88" s="17">
        <v>3.5</v>
      </c>
      <c r="H88" s="2">
        <v>8</v>
      </c>
      <c r="I88" s="15">
        <f t="shared" si="29"/>
        <v>1925</v>
      </c>
      <c r="J88" s="15">
        <f t="shared" si="30"/>
        <v>4400</v>
      </c>
      <c r="K88" s="22">
        <f t="shared" si="24"/>
        <v>96.25</v>
      </c>
      <c r="L88" s="22">
        <f t="shared" si="25"/>
        <v>220</v>
      </c>
      <c r="M88" s="22">
        <f t="shared" si="26"/>
        <v>220</v>
      </c>
      <c r="N88" s="22">
        <f t="shared" si="31"/>
        <v>96.25</v>
      </c>
      <c r="O88" s="29">
        <f t="shared" si="27"/>
        <v>3960</v>
      </c>
      <c r="P88" s="23">
        <f t="shared" si="28"/>
        <v>1732.5</v>
      </c>
    </row>
    <row r="89" spans="7:16" ht="12.75">
      <c r="G89" s="17"/>
      <c r="H89" s="2"/>
      <c r="I89" s="15"/>
      <c r="J89" s="15"/>
      <c r="K89" s="37">
        <f aca="true" t="shared" si="32" ref="K89:P89">SUM(K81:K88)</f>
        <v>2575.4</v>
      </c>
      <c r="L89" s="37">
        <f t="shared" si="32"/>
        <v>3509.6</v>
      </c>
      <c r="M89" s="37">
        <f t="shared" si="32"/>
        <v>3509.6</v>
      </c>
      <c r="N89" s="37">
        <f t="shared" si="32"/>
        <v>2575.4</v>
      </c>
      <c r="O89" s="38">
        <f t="shared" si="32"/>
        <v>63172.8</v>
      </c>
      <c r="P89" s="34">
        <f t="shared" si="32"/>
        <v>46357.2</v>
      </c>
    </row>
    <row r="90" spans="8:16" ht="12.75">
      <c r="H90" s="2"/>
      <c r="I90" s="15"/>
      <c r="J90" s="15"/>
      <c r="K90" s="2"/>
      <c r="L90" s="2"/>
      <c r="M90" s="2"/>
      <c r="N90" s="2"/>
      <c r="O90" s="30"/>
      <c r="P90" s="2"/>
    </row>
    <row r="91" spans="1:16" ht="12.75">
      <c r="A91" s="74" t="s">
        <v>1107</v>
      </c>
      <c r="B91" s="2" t="s">
        <v>234</v>
      </c>
      <c r="C91" s="2" t="s">
        <v>1161</v>
      </c>
      <c r="D91" s="2" t="s">
        <v>235</v>
      </c>
      <c r="E91" s="2" t="s">
        <v>237</v>
      </c>
      <c r="F91" s="2">
        <v>2142</v>
      </c>
      <c r="G91" s="2">
        <v>7</v>
      </c>
      <c r="H91" s="2">
        <v>8</v>
      </c>
      <c r="I91" s="15">
        <f t="shared" si="29"/>
        <v>14994</v>
      </c>
      <c r="J91" s="15">
        <f t="shared" si="30"/>
        <v>17136</v>
      </c>
      <c r="K91" s="22">
        <f>PRODUCT((F91*0.05),G91)</f>
        <v>749.7</v>
      </c>
      <c r="L91" s="22">
        <f>PRODUCT((F91*0.05),H91)</f>
        <v>856.8000000000001</v>
      </c>
      <c r="M91" s="22">
        <f>PRODUCT((F91*0.05),H91)</f>
        <v>856.8000000000001</v>
      </c>
      <c r="N91" s="22">
        <f>PRODUCT((F91*0.05),G91)</f>
        <v>749.7</v>
      </c>
      <c r="O91" s="29">
        <f>PRODUCT((F91*0.9),H91)</f>
        <v>15422.4</v>
      </c>
      <c r="P91" s="23">
        <f>PRODUCT(F91*0.9,G91)</f>
        <v>13494.6</v>
      </c>
    </row>
    <row r="92" spans="1:16" ht="12.75">
      <c r="A92" s="74" t="s">
        <v>300</v>
      </c>
      <c r="B92" s="2" t="s">
        <v>234</v>
      </c>
      <c r="C92" s="2" t="s">
        <v>1165</v>
      </c>
      <c r="D92" s="2" t="s">
        <v>245</v>
      </c>
      <c r="E92" s="2" t="s">
        <v>247</v>
      </c>
      <c r="F92" s="2">
        <v>470</v>
      </c>
      <c r="G92" s="17">
        <v>4.5</v>
      </c>
      <c r="H92" s="2">
        <v>8</v>
      </c>
      <c r="I92" s="15">
        <f t="shared" si="29"/>
        <v>2115</v>
      </c>
      <c r="J92" s="15">
        <f t="shared" si="30"/>
        <v>3760</v>
      </c>
      <c r="K92" s="22">
        <f>PRODUCT((F92*0.05),G92)</f>
        <v>105.75</v>
      </c>
      <c r="L92" s="22">
        <f>PRODUCT((F92*0.05),H92)</f>
        <v>188</v>
      </c>
      <c r="M92" s="22">
        <f>PRODUCT((F92*0.05),H92)</f>
        <v>188</v>
      </c>
      <c r="N92" s="22">
        <f>PRODUCT((F92*0.05),G92)</f>
        <v>105.75</v>
      </c>
      <c r="O92" s="29">
        <f>PRODUCT((F92*0.9),H92)</f>
        <v>3384</v>
      </c>
      <c r="P92" s="23">
        <f>PRODUCT(F92*0.9,G92)</f>
        <v>1903.5</v>
      </c>
    </row>
    <row r="93" spans="1:16" ht="12.75">
      <c r="A93" s="74" t="s">
        <v>1109</v>
      </c>
      <c r="B93" s="2" t="s">
        <v>234</v>
      </c>
      <c r="C93" s="2" t="s">
        <v>1167</v>
      </c>
      <c r="D93" s="2" t="s">
        <v>250</v>
      </c>
      <c r="E93" s="2" t="s">
        <v>252</v>
      </c>
      <c r="F93" s="2">
        <v>460</v>
      </c>
      <c r="G93" s="17">
        <v>4.5</v>
      </c>
      <c r="H93" s="2">
        <v>8</v>
      </c>
      <c r="I93" s="15">
        <f t="shared" si="29"/>
        <v>2070</v>
      </c>
      <c r="J93" s="15">
        <f t="shared" si="30"/>
        <v>3680</v>
      </c>
      <c r="K93" s="22">
        <f>PRODUCT((F93*0.05),G93)</f>
        <v>103.5</v>
      </c>
      <c r="L93" s="22">
        <f>PRODUCT((F93*0.05),H93)</f>
        <v>184</v>
      </c>
      <c r="M93" s="22">
        <f>PRODUCT((F93*0.05),H93)</f>
        <v>184</v>
      </c>
      <c r="N93" s="22">
        <f>PRODUCT((F93*0.05),G93)</f>
        <v>103.5</v>
      </c>
      <c r="O93" s="29">
        <f>PRODUCT((F93*0.9),H93)</f>
        <v>3312</v>
      </c>
      <c r="P93" s="23">
        <f>PRODUCT(F93*0.9,G93)</f>
        <v>1863</v>
      </c>
    </row>
    <row r="94" spans="1:16" ht="12.75">
      <c r="A94" s="74" t="s">
        <v>1111</v>
      </c>
      <c r="B94" s="2" t="s">
        <v>234</v>
      </c>
      <c r="C94" s="2" t="s">
        <v>1169</v>
      </c>
      <c r="D94" s="2" t="s">
        <v>258</v>
      </c>
      <c r="E94" s="2" t="s">
        <v>252</v>
      </c>
      <c r="F94" s="2">
        <v>460</v>
      </c>
      <c r="G94" s="17">
        <v>4.5</v>
      </c>
      <c r="H94" s="2">
        <v>8</v>
      </c>
      <c r="I94" s="15">
        <f t="shared" si="29"/>
        <v>2070</v>
      </c>
      <c r="J94" s="15">
        <f t="shared" si="30"/>
        <v>3680</v>
      </c>
      <c r="K94" s="22">
        <f>PRODUCT((F94*0.05),G94)</f>
        <v>103.5</v>
      </c>
      <c r="L94" s="22">
        <f>PRODUCT((F94*0.05),H94)</f>
        <v>184</v>
      </c>
      <c r="M94" s="22">
        <f>PRODUCT((F94*0.05),H94)</f>
        <v>184</v>
      </c>
      <c r="N94" s="22">
        <f>PRODUCT((F94*0.05),G94)</f>
        <v>103.5</v>
      </c>
      <c r="O94" s="29">
        <f>PRODUCT((F94*0.9),H94)</f>
        <v>3312</v>
      </c>
      <c r="P94" s="23">
        <f>PRODUCT(F94*0.9,G94)</f>
        <v>1863</v>
      </c>
    </row>
    <row r="95" spans="7:16" ht="12.75">
      <c r="G95" s="17"/>
      <c r="H95" s="2"/>
      <c r="I95" s="15"/>
      <c r="J95" s="15"/>
      <c r="K95" s="37">
        <f aca="true" t="shared" si="33" ref="K95:P95">SUM(K91:K94)</f>
        <v>1062.45</v>
      </c>
      <c r="L95" s="37">
        <f t="shared" si="33"/>
        <v>1412.8000000000002</v>
      </c>
      <c r="M95" s="37">
        <f t="shared" si="33"/>
        <v>1412.8000000000002</v>
      </c>
      <c r="N95" s="37">
        <f t="shared" si="33"/>
        <v>1062.45</v>
      </c>
      <c r="O95" s="38">
        <f t="shared" si="33"/>
        <v>25430.4</v>
      </c>
      <c r="P95" s="34">
        <f t="shared" si="33"/>
        <v>19124.1</v>
      </c>
    </row>
    <row r="96" spans="8:16" ht="12.75">
      <c r="H96" s="2"/>
      <c r="I96" s="15"/>
      <c r="J96" s="15"/>
      <c r="K96" s="2"/>
      <c r="L96" s="2"/>
      <c r="M96" s="2"/>
      <c r="N96" s="2"/>
      <c r="O96" s="30"/>
      <c r="P96" s="2"/>
    </row>
    <row r="97" spans="1:16" ht="12.75">
      <c r="A97" s="79" t="s">
        <v>317</v>
      </c>
      <c r="B97" s="2" t="s">
        <v>262</v>
      </c>
      <c r="C97" s="2" t="s">
        <v>1172</v>
      </c>
      <c r="D97" s="2" t="s">
        <v>263</v>
      </c>
      <c r="E97" s="2" t="s">
        <v>265</v>
      </c>
      <c r="F97" s="2">
        <v>1410</v>
      </c>
      <c r="G97" s="2">
        <v>7</v>
      </c>
      <c r="H97" s="2">
        <v>8</v>
      </c>
      <c r="I97" s="15">
        <f t="shared" si="29"/>
        <v>9870</v>
      </c>
      <c r="J97" s="15">
        <f t="shared" si="30"/>
        <v>11280</v>
      </c>
      <c r="K97" s="22">
        <f>PRODUCT((F97*0.05),G97)</f>
        <v>493.5</v>
      </c>
      <c r="L97" s="22">
        <f>PRODUCT((F97*0.05),H97)</f>
        <v>564</v>
      </c>
      <c r="M97" s="22">
        <f>PRODUCT((F97*0.05),H97)</f>
        <v>564</v>
      </c>
      <c r="N97" s="22">
        <f>PRODUCT((F97*0.05),G97)</f>
        <v>493.5</v>
      </c>
      <c r="O97" s="29">
        <f>PRODUCT((F97*0.9),H97)</f>
        <v>10152</v>
      </c>
      <c r="P97" s="23">
        <f>PRODUCT(F97*0.9,G97)</f>
        <v>8883</v>
      </c>
    </row>
    <row r="98" spans="1:16" ht="12.75">
      <c r="A98" s="79" t="s">
        <v>1112</v>
      </c>
      <c r="B98" s="2" t="s">
        <v>262</v>
      </c>
      <c r="C98" s="2" t="s">
        <v>1171</v>
      </c>
      <c r="D98" s="2" t="s">
        <v>267</v>
      </c>
      <c r="E98" s="2" t="s">
        <v>269</v>
      </c>
      <c r="F98" s="2">
        <v>450</v>
      </c>
      <c r="G98" s="17">
        <v>4.5</v>
      </c>
      <c r="H98" s="2">
        <v>8</v>
      </c>
      <c r="I98" s="15">
        <f t="shared" si="29"/>
        <v>2025</v>
      </c>
      <c r="J98" s="15">
        <f t="shared" si="30"/>
        <v>3600</v>
      </c>
      <c r="K98" s="22">
        <f>PRODUCT((F98*0.05),G98)</f>
        <v>101.25</v>
      </c>
      <c r="L98" s="22">
        <f>PRODUCT((F98*0.05),H98)</f>
        <v>180</v>
      </c>
      <c r="M98" s="22">
        <f>PRODUCT((F98*0.05),H98)</f>
        <v>180</v>
      </c>
      <c r="N98" s="22">
        <f aca="true" t="shared" si="34" ref="N98:N105">PRODUCT((F98*0.05),G98)</f>
        <v>101.25</v>
      </c>
      <c r="O98" s="29">
        <f>PRODUCT((F98*0.9),H98)</f>
        <v>3240</v>
      </c>
      <c r="P98" s="23">
        <f>PRODUCT(F98*0.9,G98)</f>
        <v>1822.5</v>
      </c>
    </row>
    <row r="99" spans="1:16" ht="12.75">
      <c r="A99" s="79" t="s">
        <v>326</v>
      </c>
      <c r="B99" s="2" t="s">
        <v>262</v>
      </c>
      <c r="C99" s="2" t="s">
        <v>1174</v>
      </c>
      <c r="D99" s="2" t="s">
        <v>273</v>
      </c>
      <c r="E99" s="2" t="s">
        <v>275</v>
      </c>
      <c r="F99" s="2">
        <v>450</v>
      </c>
      <c r="G99" s="17">
        <v>4.5</v>
      </c>
      <c r="H99" s="2">
        <v>8</v>
      </c>
      <c r="I99" s="15">
        <f t="shared" si="29"/>
        <v>2025</v>
      </c>
      <c r="J99" s="15">
        <f t="shared" si="30"/>
        <v>3600</v>
      </c>
      <c r="K99" s="22">
        <f>PRODUCT((F99*0.05),G99)</f>
        <v>101.25</v>
      </c>
      <c r="L99" s="22">
        <f>PRODUCT((F99*0.05),H99)</f>
        <v>180</v>
      </c>
      <c r="M99" s="22">
        <f>PRODUCT((F99*0.05),H99)</f>
        <v>180</v>
      </c>
      <c r="N99" s="22">
        <f t="shared" si="34"/>
        <v>101.25</v>
      </c>
      <c r="O99" s="29">
        <f>PRODUCT((F99*0.9),H99)</f>
        <v>3240</v>
      </c>
      <c r="P99" s="23">
        <f>PRODUCT(F99*0.9,G99)</f>
        <v>1822.5</v>
      </c>
    </row>
    <row r="100" spans="1:16" ht="12.75">
      <c r="A100" s="79" t="s">
        <v>331</v>
      </c>
      <c r="B100" s="2" t="s">
        <v>262</v>
      </c>
      <c r="C100" s="2" t="s">
        <v>1176</v>
      </c>
      <c r="D100" s="2" t="s">
        <v>279</v>
      </c>
      <c r="E100" s="2" t="s">
        <v>275</v>
      </c>
      <c r="F100" s="2">
        <v>450</v>
      </c>
      <c r="G100" s="17">
        <v>4.5</v>
      </c>
      <c r="H100" s="2">
        <v>8</v>
      </c>
      <c r="I100" s="15">
        <f t="shared" si="29"/>
        <v>2025</v>
      </c>
      <c r="J100" s="15">
        <f t="shared" si="30"/>
        <v>3600</v>
      </c>
      <c r="K100" s="22">
        <f>PRODUCT((F100*0.05),G100)</f>
        <v>101.25</v>
      </c>
      <c r="L100" s="22">
        <f>PRODUCT((F100*0.05),H100)</f>
        <v>180</v>
      </c>
      <c r="M100" s="22">
        <f>PRODUCT((F100*0.05),H100)</f>
        <v>180</v>
      </c>
      <c r="N100" s="22">
        <f t="shared" si="34"/>
        <v>101.25</v>
      </c>
      <c r="O100" s="29">
        <f>PRODUCT((F100*0.9),H100)</f>
        <v>3240</v>
      </c>
      <c r="P100" s="23">
        <f>PRODUCT(F100*0.9,G100)</f>
        <v>1822.5</v>
      </c>
    </row>
    <row r="101" spans="8:16" ht="12.75">
      <c r="H101" s="2"/>
      <c r="I101" s="15"/>
      <c r="J101" s="15"/>
      <c r="K101" s="2"/>
      <c r="L101" s="2"/>
      <c r="M101" s="2"/>
      <c r="N101" s="22"/>
      <c r="O101" s="30"/>
      <c r="P101" s="2"/>
    </row>
    <row r="102" spans="1:16" ht="12.75">
      <c r="A102" s="78" t="s">
        <v>338</v>
      </c>
      <c r="B102" s="2" t="s">
        <v>1397</v>
      </c>
      <c r="C102" s="2" t="s">
        <v>1398</v>
      </c>
      <c r="D102" s="2" t="s">
        <v>1069</v>
      </c>
      <c r="E102" s="2" t="s">
        <v>1410</v>
      </c>
      <c r="F102" s="2">
        <v>800</v>
      </c>
      <c r="G102" s="17">
        <v>3.5</v>
      </c>
      <c r="H102" s="2">
        <v>8</v>
      </c>
      <c r="I102" s="15">
        <f t="shared" si="29"/>
        <v>2800</v>
      </c>
      <c r="J102" s="15">
        <f t="shared" si="30"/>
        <v>6400</v>
      </c>
      <c r="K102" s="22">
        <f>PRODUCT((F102*0.05),G102)</f>
        <v>140</v>
      </c>
      <c r="L102" s="22">
        <f>PRODUCT((F102*0.05),H102)</f>
        <v>320</v>
      </c>
      <c r="M102" s="22">
        <f>PRODUCT((F102*0.05),H102)</f>
        <v>320</v>
      </c>
      <c r="N102" s="22">
        <f t="shared" si="34"/>
        <v>140</v>
      </c>
      <c r="O102" s="29">
        <f>PRODUCT((F102*0.9),H102)</f>
        <v>5760</v>
      </c>
      <c r="P102" s="23">
        <f>PRODUCT(F102*0.9,G102)</f>
        <v>2520</v>
      </c>
    </row>
    <row r="103" spans="1:16" ht="12.75">
      <c r="A103" s="78" t="s">
        <v>351</v>
      </c>
      <c r="B103" s="2" t="s">
        <v>1397</v>
      </c>
      <c r="C103" s="2" t="s">
        <v>1400</v>
      </c>
      <c r="D103" s="2" t="s">
        <v>1069</v>
      </c>
      <c r="E103" s="2" t="s">
        <v>1411</v>
      </c>
      <c r="F103" s="2">
        <v>750</v>
      </c>
      <c r="G103" s="17">
        <v>3.5</v>
      </c>
      <c r="H103" s="2">
        <v>8</v>
      </c>
      <c r="I103" s="15">
        <f t="shared" si="29"/>
        <v>2625</v>
      </c>
      <c r="J103" s="15">
        <f t="shared" si="30"/>
        <v>6000</v>
      </c>
      <c r="K103" s="22">
        <f>PRODUCT((F103*0.05),G103)</f>
        <v>131.25</v>
      </c>
      <c r="L103" s="22">
        <f>PRODUCT((F103*0.05),H103)</f>
        <v>300</v>
      </c>
      <c r="M103" s="22">
        <f>PRODUCT((F103*0.05),H103)</f>
        <v>300</v>
      </c>
      <c r="N103" s="22">
        <f t="shared" si="34"/>
        <v>131.25</v>
      </c>
      <c r="O103" s="29">
        <f>PRODUCT((F103*0.9),H103)</f>
        <v>5400</v>
      </c>
      <c r="P103" s="23">
        <f>PRODUCT(F103*0.9,G103)</f>
        <v>2362.5</v>
      </c>
    </row>
    <row r="104" spans="1:16" ht="12.75">
      <c r="A104" s="78" t="s">
        <v>364</v>
      </c>
      <c r="B104" s="2" t="s">
        <v>1397</v>
      </c>
      <c r="C104" s="2" t="s">
        <v>1405</v>
      </c>
      <c r="D104" s="2" t="s">
        <v>1069</v>
      </c>
      <c r="E104" s="2" t="s">
        <v>1384</v>
      </c>
      <c r="F104" s="2">
        <v>420</v>
      </c>
      <c r="G104" s="17">
        <v>3.5</v>
      </c>
      <c r="H104" s="2">
        <v>8</v>
      </c>
      <c r="I104" s="15">
        <f t="shared" si="29"/>
        <v>1470</v>
      </c>
      <c r="J104" s="15">
        <f t="shared" si="30"/>
        <v>3360</v>
      </c>
      <c r="K104" s="22">
        <f>PRODUCT((F104*0.05),G104)</f>
        <v>73.5</v>
      </c>
      <c r="L104" s="22">
        <f>PRODUCT((F104*0.05),H104)</f>
        <v>168</v>
      </c>
      <c r="M104" s="22">
        <f>PRODUCT((F104*0.05),H104)</f>
        <v>168</v>
      </c>
      <c r="N104" s="22">
        <f t="shared" si="34"/>
        <v>73.5</v>
      </c>
      <c r="O104" s="29">
        <f>PRODUCT((F104*0.9),H104)</f>
        <v>3024</v>
      </c>
      <c r="P104" s="23">
        <f>PRODUCT(F104*0.9,G104)</f>
        <v>1323</v>
      </c>
    </row>
    <row r="105" spans="1:16" ht="12.75">
      <c r="A105" s="78" t="s">
        <v>373</v>
      </c>
      <c r="B105" s="2" t="s">
        <v>1397</v>
      </c>
      <c r="C105" s="2" t="s">
        <v>1408</v>
      </c>
      <c r="D105" s="2" t="s">
        <v>1069</v>
      </c>
      <c r="E105" s="2" t="s">
        <v>1412</v>
      </c>
      <c r="F105" s="2">
        <v>120</v>
      </c>
      <c r="G105" s="17">
        <v>3.5</v>
      </c>
      <c r="H105" s="2">
        <v>8</v>
      </c>
      <c r="I105" s="15">
        <f t="shared" si="29"/>
        <v>420</v>
      </c>
      <c r="J105" s="15">
        <f t="shared" si="30"/>
        <v>960</v>
      </c>
      <c r="K105" s="22">
        <f>PRODUCT((F105*0.05),G105)</f>
        <v>21</v>
      </c>
      <c r="L105" s="22">
        <f>PRODUCT((F105*0.05),H105)</f>
        <v>48</v>
      </c>
      <c r="M105" s="22">
        <f>PRODUCT((F105*0.05),H105)</f>
        <v>48</v>
      </c>
      <c r="N105" s="22">
        <f t="shared" si="34"/>
        <v>21</v>
      </c>
      <c r="O105" s="29">
        <f>PRODUCT((F105*0.9),H105)</f>
        <v>864</v>
      </c>
      <c r="P105" s="23">
        <f>PRODUCT(F105*0.9,G105)</f>
        <v>378</v>
      </c>
    </row>
    <row r="106" spans="8:16" ht="12.75">
      <c r="H106" s="2"/>
      <c r="I106" s="15"/>
      <c r="J106" s="15"/>
      <c r="K106" s="34">
        <f aca="true" t="shared" si="35" ref="K106:P106">SUM(K97:K105)</f>
        <v>1163</v>
      </c>
      <c r="L106" s="34">
        <f t="shared" si="35"/>
        <v>1940</v>
      </c>
      <c r="M106" s="34">
        <f t="shared" si="35"/>
        <v>1940</v>
      </c>
      <c r="N106" s="34">
        <f t="shared" si="35"/>
        <v>1163</v>
      </c>
      <c r="O106" s="41">
        <f t="shared" si="35"/>
        <v>34920</v>
      </c>
      <c r="P106" s="34">
        <f t="shared" si="35"/>
        <v>20934</v>
      </c>
    </row>
    <row r="107" spans="8:16" ht="12.75">
      <c r="H107" s="2"/>
      <c r="I107" s="15"/>
      <c r="J107" s="15"/>
      <c r="K107" s="2"/>
      <c r="L107" s="2"/>
      <c r="M107" s="2"/>
      <c r="N107" s="2"/>
      <c r="O107" s="30"/>
      <c r="P107" s="2"/>
    </row>
    <row r="108" spans="1:16" ht="12.75">
      <c r="A108" s="80" t="s">
        <v>1113</v>
      </c>
      <c r="B108" s="2" t="s">
        <v>283</v>
      </c>
      <c r="C108" s="2" t="s">
        <v>1114</v>
      </c>
      <c r="D108" s="2" t="s">
        <v>284</v>
      </c>
      <c r="E108" s="2" t="s">
        <v>287</v>
      </c>
      <c r="F108" s="2">
        <v>4481</v>
      </c>
      <c r="G108" s="2">
        <v>7</v>
      </c>
      <c r="H108" s="2">
        <v>8</v>
      </c>
      <c r="I108" s="15">
        <f t="shared" si="29"/>
        <v>31367</v>
      </c>
      <c r="J108" s="15">
        <f t="shared" si="30"/>
        <v>35848</v>
      </c>
      <c r="K108" s="22">
        <f aca="true" t="shared" si="36" ref="K108:K140">PRODUCT((F108*0.05),G108)</f>
        <v>1568.3500000000001</v>
      </c>
      <c r="L108" s="22">
        <f aca="true" t="shared" si="37" ref="L108:L140">PRODUCT((F108*0.05),H108)</f>
        <v>1792.4</v>
      </c>
      <c r="M108" s="22">
        <f aca="true" t="shared" si="38" ref="M108:M140">PRODUCT((F108*0.05),H108)</f>
        <v>1792.4</v>
      </c>
      <c r="N108" s="22">
        <f>PRODUCT((F108*0.05),G108)</f>
        <v>1568.3500000000001</v>
      </c>
      <c r="O108" s="29">
        <f aca="true" t="shared" si="39" ref="O108:O140">PRODUCT((F108*0.9),H108)</f>
        <v>32263.2</v>
      </c>
      <c r="P108" s="23">
        <f aca="true" t="shared" si="40" ref="P108:P140">PRODUCT(F108*0.9,G108)</f>
        <v>28230.3</v>
      </c>
    </row>
    <row r="109" spans="1:16" ht="12.75">
      <c r="A109" s="80" t="s">
        <v>387</v>
      </c>
      <c r="B109" s="2" t="s">
        <v>283</v>
      </c>
      <c r="C109" s="2" t="s">
        <v>1179</v>
      </c>
      <c r="D109" s="2" t="s">
        <v>301</v>
      </c>
      <c r="E109" s="2" t="s">
        <v>303</v>
      </c>
      <c r="F109" s="2">
        <v>880</v>
      </c>
      <c r="G109" s="17">
        <v>4.5</v>
      </c>
      <c r="H109" s="2">
        <v>8</v>
      </c>
      <c r="I109" s="15">
        <f t="shared" si="29"/>
        <v>3960</v>
      </c>
      <c r="J109" s="15">
        <f t="shared" si="30"/>
        <v>7040</v>
      </c>
      <c r="K109" s="22">
        <f t="shared" si="36"/>
        <v>198</v>
      </c>
      <c r="L109" s="22">
        <f t="shared" si="37"/>
        <v>352</v>
      </c>
      <c r="M109" s="22">
        <f t="shared" si="38"/>
        <v>352</v>
      </c>
      <c r="N109" s="22">
        <f aca="true" t="shared" si="41" ref="N109:N140">PRODUCT((F109*0.05),G109)</f>
        <v>198</v>
      </c>
      <c r="O109" s="29">
        <f t="shared" si="39"/>
        <v>6336</v>
      </c>
      <c r="P109" s="23">
        <f t="shared" si="40"/>
        <v>3564</v>
      </c>
    </row>
    <row r="110" spans="1:16" ht="12.75">
      <c r="A110" s="80" t="s">
        <v>391</v>
      </c>
      <c r="B110" s="2" t="s">
        <v>283</v>
      </c>
      <c r="C110" s="2" t="s">
        <v>1182</v>
      </c>
      <c r="D110" s="2" t="s">
        <v>306</v>
      </c>
      <c r="E110" s="2" t="s">
        <v>308</v>
      </c>
      <c r="F110" s="2">
        <v>700</v>
      </c>
      <c r="G110" s="17">
        <v>4.5</v>
      </c>
      <c r="H110" s="2">
        <v>8</v>
      </c>
      <c r="I110" s="15">
        <f t="shared" si="29"/>
        <v>3150</v>
      </c>
      <c r="J110" s="15">
        <f t="shared" si="30"/>
        <v>5600</v>
      </c>
      <c r="K110" s="22">
        <f t="shared" si="36"/>
        <v>157.5</v>
      </c>
      <c r="L110" s="22">
        <f t="shared" si="37"/>
        <v>280</v>
      </c>
      <c r="M110" s="22">
        <f t="shared" si="38"/>
        <v>280</v>
      </c>
      <c r="N110" s="22">
        <f t="shared" si="41"/>
        <v>157.5</v>
      </c>
      <c r="O110" s="29">
        <f t="shared" si="39"/>
        <v>5040</v>
      </c>
      <c r="P110" s="23">
        <f t="shared" si="40"/>
        <v>2835</v>
      </c>
    </row>
    <row r="111" spans="1:16" ht="12.75">
      <c r="A111" s="80" t="s">
        <v>394</v>
      </c>
      <c r="B111" s="2" t="s">
        <v>283</v>
      </c>
      <c r="C111" s="2" t="s">
        <v>1181</v>
      </c>
      <c r="D111" s="2" t="s">
        <v>309</v>
      </c>
      <c r="E111" s="2" t="s">
        <v>311</v>
      </c>
      <c r="F111" s="2">
        <v>440</v>
      </c>
      <c r="G111" s="17">
        <v>4.5</v>
      </c>
      <c r="H111" s="2">
        <v>8</v>
      </c>
      <c r="I111" s="15">
        <f t="shared" si="29"/>
        <v>1980</v>
      </c>
      <c r="J111" s="15">
        <f t="shared" si="30"/>
        <v>3520</v>
      </c>
      <c r="K111" s="22">
        <f t="shared" si="36"/>
        <v>99</v>
      </c>
      <c r="L111" s="22">
        <f t="shared" si="37"/>
        <v>176</v>
      </c>
      <c r="M111" s="22">
        <f t="shared" si="38"/>
        <v>176</v>
      </c>
      <c r="N111" s="22">
        <f t="shared" si="41"/>
        <v>99</v>
      </c>
      <c r="O111" s="29">
        <f t="shared" si="39"/>
        <v>3168</v>
      </c>
      <c r="P111" s="23">
        <f t="shared" si="40"/>
        <v>1782</v>
      </c>
    </row>
    <row r="112" spans="1:16" ht="12.75">
      <c r="A112" s="80" t="s">
        <v>401</v>
      </c>
      <c r="B112" s="2" t="s">
        <v>283</v>
      </c>
      <c r="C112" s="2" t="s">
        <v>1184</v>
      </c>
      <c r="D112" s="2" t="s">
        <v>314</v>
      </c>
      <c r="E112" s="2" t="s">
        <v>316</v>
      </c>
      <c r="F112" s="2">
        <v>740</v>
      </c>
      <c r="G112" s="17">
        <v>4.5</v>
      </c>
      <c r="H112" s="2">
        <v>8</v>
      </c>
      <c r="I112" s="15">
        <f t="shared" si="29"/>
        <v>3330</v>
      </c>
      <c r="J112" s="15">
        <f t="shared" si="30"/>
        <v>5920</v>
      </c>
      <c r="K112" s="22">
        <f t="shared" si="36"/>
        <v>166.5</v>
      </c>
      <c r="L112" s="22">
        <f t="shared" si="37"/>
        <v>296</v>
      </c>
      <c r="M112" s="22">
        <f t="shared" si="38"/>
        <v>296</v>
      </c>
      <c r="N112" s="22">
        <f t="shared" si="41"/>
        <v>166.5</v>
      </c>
      <c r="O112" s="29">
        <f t="shared" si="39"/>
        <v>5328</v>
      </c>
      <c r="P112" s="23">
        <f t="shared" si="40"/>
        <v>2997</v>
      </c>
    </row>
    <row r="113" spans="1:256" ht="12.75">
      <c r="A113" s="368" t="s">
        <v>457</v>
      </c>
      <c r="B113" s="359" t="s">
        <v>1675</v>
      </c>
      <c r="C113" s="359" t="s">
        <v>1674</v>
      </c>
      <c r="D113" s="383" t="s">
        <v>1673</v>
      </c>
      <c r="E113" s="375" t="s">
        <v>465</v>
      </c>
      <c r="F113" s="359" t="s">
        <v>1682</v>
      </c>
      <c r="G113" s="348" t="s">
        <v>1680</v>
      </c>
      <c r="H113" s="349"/>
      <c r="I113" s="349" t="s">
        <v>1677</v>
      </c>
      <c r="J113" s="350"/>
      <c r="K113" s="365" t="s">
        <v>1683</v>
      </c>
      <c r="L113" s="365"/>
      <c r="M113" s="365"/>
      <c r="N113" s="365"/>
      <c r="O113" s="365"/>
      <c r="P113" s="366"/>
      <c r="Q113" s="368" t="s">
        <v>457</v>
      </c>
      <c r="R113" s="359" t="s">
        <v>1675</v>
      </c>
      <c r="S113" s="359" t="s">
        <v>1674</v>
      </c>
      <c r="T113" s="383" t="s">
        <v>1673</v>
      </c>
      <c r="U113" s="375" t="s">
        <v>465</v>
      </c>
      <c r="V113" s="359" t="s">
        <v>1682</v>
      </c>
      <c r="W113" s="348" t="s">
        <v>1680</v>
      </c>
      <c r="X113" s="349"/>
      <c r="Y113" s="349" t="s">
        <v>1677</v>
      </c>
      <c r="Z113" s="350"/>
      <c r="AA113" s="365" t="s">
        <v>1683</v>
      </c>
      <c r="AB113" s="365"/>
      <c r="AC113" s="365"/>
      <c r="AD113" s="365"/>
      <c r="AE113" s="365"/>
      <c r="AF113" s="366"/>
      <c r="AG113" s="368" t="s">
        <v>457</v>
      </c>
      <c r="AH113" s="359" t="s">
        <v>1675</v>
      </c>
      <c r="AI113" s="359" t="s">
        <v>1674</v>
      </c>
      <c r="AJ113" s="383" t="s">
        <v>1673</v>
      </c>
      <c r="AK113" s="375" t="s">
        <v>465</v>
      </c>
      <c r="AL113" s="359" t="s">
        <v>1682</v>
      </c>
      <c r="AM113" s="348" t="s">
        <v>1680</v>
      </c>
      <c r="AN113" s="349"/>
      <c r="AO113" s="349" t="s">
        <v>1677</v>
      </c>
      <c r="AP113" s="350"/>
      <c r="AQ113" s="365" t="s">
        <v>1683</v>
      </c>
      <c r="AR113" s="365"/>
      <c r="AS113" s="365"/>
      <c r="AT113" s="365"/>
      <c r="AU113" s="365"/>
      <c r="AV113" s="366"/>
      <c r="AW113" s="368" t="s">
        <v>457</v>
      </c>
      <c r="AX113" s="359" t="s">
        <v>1675</v>
      </c>
      <c r="AY113" s="359" t="s">
        <v>1674</v>
      </c>
      <c r="AZ113" s="383" t="s">
        <v>1673</v>
      </c>
      <c r="BA113" s="375" t="s">
        <v>465</v>
      </c>
      <c r="BB113" s="359" t="s">
        <v>1682</v>
      </c>
      <c r="BC113" s="348" t="s">
        <v>1680</v>
      </c>
      <c r="BD113" s="349"/>
      <c r="BE113" s="349" t="s">
        <v>1677</v>
      </c>
      <c r="BF113" s="350"/>
      <c r="BG113" s="365" t="s">
        <v>1683</v>
      </c>
      <c r="BH113" s="365"/>
      <c r="BI113" s="365"/>
      <c r="BJ113" s="365"/>
      <c r="BK113" s="365"/>
      <c r="BL113" s="366"/>
      <c r="BM113" s="368" t="s">
        <v>457</v>
      </c>
      <c r="BN113" s="359" t="s">
        <v>1675</v>
      </c>
      <c r="BO113" s="359" t="s">
        <v>1674</v>
      </c>
      <c r="BP113" s="383" t="s">
        <v>1673</v>
      </c>
      <c r="BQ113" s="375" t="s">
        <v>465</v>
      </c>
      <c r="BR113" s="359" t="s">
        <v>1682</v>
      </c>
      <c r="BS113" s="348" t="s">
        <v>1680</v>
      </c>
      <c r="BT113" s="349"/>
      <c r="BU113" s="349" t="s">
        <v>1677</v>
      </c>
      <c r="BV113" s="350"/>
      <c r="BW113" s="365" t="s">
        <v>1683</v>
      </c>
      <c r="BX113" s="365"/>
      <c r="BY113" s="365"/>
      <c r="BZ113" s="365"/>
      <c r="CA113" s="365"/>
      <c r="CB113" s="366"/>
      <c r="CC113" s="368" t="s">
        <v>457</v>
      </c>
      <c r="CD113" s="359" t="s">
        <v>1675</v>
      </c>
      <c r="CE113" s="359" t="s">
        <v>1674</v>
      </c>
      <c r="CF113" s="383" t="s">
        <v>1673</v>
      </c>
      <c r="CG113" s="375" t="s">
        <v>465</v>
      </c>
      <c r="CH113" s="359" t="s">
        <v>1682</v>
      </c>
      <c r="CI113" s="348" t="s">
        <v>1680</v>
      </c>
      <c r="CJ113" s="349"/>
      <c r="CK113" s="349" t="s">
        <v>1677</v>
      </c>
      <c r="CL113" s="350"/>
      <c r="CM113" s="365" t="s">
        <v>1683</v>
      </c>
      <c r="CN113" s="365"/>
      <c r="CO113" s="365"/>
      <c r="CP113" s="365"/>
      <c r="CQ113" s="365"/>
      <c r="CR113" s="366"/>
      <c r="CS113" s="368" t="s">
        <v>457</v>
      </c>
      <c r="CT113" s="359" t="s">
        <v>1675</v>
      </c>
      <c r="CU113" s="359" t="s">
        <v>1674</v>
      </c>
      <c r="CV113" s="383" t="s">
        <v>1673</v>
      </c>
      <c r="CW113" s="375" t="s">
        <v>465</v>
      </c>
      <c r="CX113" s="359" t="s">
        <v>1682</v>
      </c>
      <c r="CY113" s="348" t="s">
        <v>1680</v>
      </c>
      <c r="CZ113" s="349"/>
      <c r="DA113" s="349" t="s">
        <v>1677</v>
      </c>
      <c r="DB113" s="350"/>
      <c r="DC113" s="365" t="s">
        <v>1683</v>
      </c>
      <c r="DD113" s="365"/>
      <c r="DE113" s="365"/>
      <c r="DF113" s="365"/>
      <c r="DG113" s="365"/>
      <c r="DH113" s="366"/>
      <c r="DI113" s="368" t="s">
        <v>457</v>
      </c>
      <c r="DJ113" s="359" t="s">
        <v>1675</v>
      </c>
      <c r="DK113" s="359" t="s">
        <v>1674</v>
      </c>
      <c r="DL113" s="383" t="s">
        <v>1673</v>
      </c>
      <c r="DM113" s="375" t="s">
        <v>465</v>
      </c>
      <c r="DN113" s="359" t="s">
        <v>1682</v>
      </c>
      <c r="DO113" s="348" t="s">
        <v>1680</v>
      </c>
      <c r="DP113" s="349"/>
      <c r="DQ113" s="349" t="s">
        <v>1677</v>
      </c>
      <c r="DR113" s="350"/>
      <c r="DS113" s="365" t="s">
        <v>1683</v>
      </c>
      <c r="DT113" s="365"/>
      <c r="DU113" s="365"/>
      <c r="DV113" s="365"/>
      <c r="DW113" s="365"/>
      <c r="DX113" s="366"/>
      <c r="DY113" s="368" t="s">
        <v>457</v>
      </c>
      <c r="DZ113" s="359" t="s">
        <v>1675</v>
      </c>
      <c r="EA113" s="359" t="s">
        <v>1674</v>
      </c>
      <c r="EB113" s="383" t="s">
        <v>1673</v>
      </c>
      <c r="EC113" s="375" t="s">
        <v>465</v>
      </c>
      <c r="ED113" s="359" t="s">
        <v>1682</v>
      </c>
      <c r="EE113" s="348" t="s">
        <v>1680</v>
      </c>
      <c r="EF113" s="349"/>
      <c r="EG113" s="349" t="s">
        <v>1677</v>
      </c>
      <c r="EH113" s="350"/>
      <c r="EI113" s="365" t="s">
        <v>1683</v>
      </c>
      <c r="EJ113" s="365"/>
      <c r="EK113" s="365"/>
      <c r="EL113" s="365"/>
      <c r="EM113" s="365"/>
      <c r="EN113" s="366"/>
      <c r="EO113" s="368" t="s">
        <v>457</v>
      </c>
      <c r="EP113" s="359" t="s">
        <v>1675</v>
      </c>
      <c r="EQ113" s="359" t="s">
        <v>1674</v>
      </c>
      <c r="ER113" s="383" t="s">
        <v>1673</v>
      </c>
      <c r="ES113" s="375" t="s">
        <v>465</v>
      </c>
      <c r="ET113" s="359" t="s">
        <v>1682</v>
      </c>
      <c r="EU113" s="348" t="s">
        <v>1680</v>
      </c>
      <c r="EV113" s="349"/>
      <c r="EW113" s="349" t="s">
        <v>1677</v>
      </c>
      <c r="EX113" s="350"/>
      <c r="EY113" s="365" t="s">
        <v>1683</v>
      </c>
      <c r="EZ113" s="365"/>
      <c r="FA113" s="365"/>
      <c r="FB113" s="365"/>
      <c r="FC113" s="365"/>
      <c r="FD113" s="366"/>
      <c r="FE113" s="368" t="s">
        <v>457</v>
      </c>
      <c r="FF113" s="359" t="s">
        <v>1675</v>
      </c>
      <c r="FG113" s="359" t="s">
        <v>1674</v>
      </c>
      <c r="FH113" s="383" t="s">
        <v>1673</v>
      </c>
      <c r="FI113" s="375" t="s">
        <v>465</v>
      </c>
      <c r="FJ113" s="359" t="s">
        <v>1682</v>
      </c>
      <c r="FK113" s="348" t="s">
        <v>1680</v>
      </c>
      <c r="FL113" s="349"/>
      <c r="FM113" s="349" t="s">
        <v>1677</v>
      </c>
      <c r="FN113" s="350"/>
      <c r="FO113" s="365" t="s">
        <v>1683</v>
      </c>
      <c r="FP113" s="365"/>
      <c r="FQ113" s="365"/>
      <c r="FR113" s="365"/>
      <c r="FS113" s="365"/>
      <c r="FT113" s="366"/>
      <c r="FU113" s="368" t="s">
        <v>457</v>
      </c>
      <c r="FV113" s="359" t="s">
        <v>1675</v>
      </c>
      <c r="FW113" s="359" t="s">
        <v>1674</v>
      </c>
      <c r="FX113" s="383" t="s">
        <v>1673</v>
      </c>
      <c r="FY113" s="375" t="s">
        <v>465</v>
      </c>
      <c r="FZ113" s="359" t="s">
        <v>1682</v>
      </c>
      <c r="GA113" s="348" t="s">
        <v>1680</v>
      </c>
      <c r="GB113" s="349"/>
      <c r="GC113" s="349" t="s">
        <v>1677</v>
      </c>
      <c r="GD113" s="350"/>
      <c r="GE113" s="365" t="s">
        <v>1683</v>
      </c>
      <c r="GF113" s="365"/>
      <c r="GG113" s="365"/>
      <c r="GH113" s="365"/>
      <c r="GI113" s="365"/>
      <c r="GJ113" s="366"/>
      <c r="GK113" s="368" t="s">
        <v>457</v>
      </c>
      <c r="GL113" s="359" t="s">
        <v>1675</v>
      </c>
      <c r="GM113" s="359" t="s">
        <v>1674</v>
      </c>
      <c r="GN113" s="383" t="s">
        <v>1673</v>
      </c>
      <c r="GO113" s="375" t="s">
        <v>465</v>
      </c>
      <c r="GP113" s="359" t="s">
        <v>1682</v>
      </c>
      <c r="GQ113" s="348" t="s">
        <v>1680</v>
      </c>
      <c r="GR113" s="349"/>
      <c r="GS113" s="349" t="s">
        <v>1677</v>
      </c>
      <c r="GT113" s="350"/>
      <c r="GU113" s="365" t="s">
        <v>1683</v>
      </c>
      <c r="GV113" s="365"/>
      <c r="GW113" s="365"/>
      <c r="GX113" s="365"/>
      <c r="GY113" s="365"/>
      <c r="GZ113" s="366"/>
      <c r="HA113" s="368" t="s">
        <v>457</v>
      </c>
      <c r="HB113" s="359" t="s">
        <v>1675</v>
      </c>
      <c r="HC113" s="359" t="s">
        <v>1674</v>
      </c>
      <c r="HD113" s="383" t="s">
        <v>1673</v>
      </c>
      <c r="HE113" s="375" t="s">
        <v>465</v>
      </c>
      <c r="HF113" s="359" t="s">
        <v>1682</v>
      </c>
      <c r="HG113" s="348" t="s">
        <v>1680</v>
      </c>
      <c r="HH113" s="349"/>
      <c r="HI113" s="349" t="s">
        <v>1677</v>
      </c>
      <c r="HJ113" s="350"/>
      <c r="HK113" s="365" t="s">
        <v>1683</v>
      </c>
      <c r="HL113" s="365"/>
      <c r="HM113" s="365"/>
      <c r="HN113" s="365"/>
      <c r="HO113" s="365"/>
      <c r="HP113" s="366"/>
      <c r="HQ113" s="368" t="s">
        <v>457</v>
      </c>
      <c r="HR113" s="359" t="s">
        <v>1675</v>
      </c>
      <c r="HS113" s="359" t="s">
        <v>1674</v>
      </c>
      <c r="HT113" s="383" t="s">
        <v>1673</v>
      </c>
      <c r="HU113" s="375" t="s">
        <v>465</v>
      </c>
      <c r="HV113" s="359" t="s">
        <v>1682</v>
      </c>
      <c r="HW113" s="348" t="s">
        <v>1680</v>
      </c>
      <c r="HX113" s="349"/>
      <c r="HY113" s="349" t="s">
        <v>1677</v>
      </c>
      <c r="HZ113" s="350"/>
      <c r="IA113" s="365" t="s">
        <v>1683</v>
      </c>
      <c r="IB113" s="365"/>
      <c r="IC113" s="365"/>
      <c r="ID113" s="365"/>
      <c r="IE113" s="365"/>
      <c r="IF113" s="366"/>
      <c r="IG113" s="368" t="s">
        <v>457</v>
      </c>
      <c r="IH113" s="359" t="s">
        <v>1675</v>
      </c>
      <c r="II113" s="359" t="s">
        <v>1674</v>
      </c>
      <c r="IJ113" s="383" t="s">
        <v>1673</v>
      </c>
      <c r="IK113" s="375" t="s">
        <v>465</v>
      </c>
      <c r="IL113" s="359" t="s">
        <v>1682</v>
      </c>
      <c r="IM113" s="348" t="s">
        <v>1680</v>
      </c>
      <c r="IN113" s="349"/>
      <c r="IO113" s="349" t="s">
        <v>1677</v>
      </c>
      <c r="IP113" s="350"/>
      <c r="IQ113" s="365" t="s">
        <v>1683</v>
      </c>
      <c r="IR113" s="365"/>
      <c r="IS113" s="365"/>
      <c r="IT113" s="365"/>
      <c r="IU113" s="365"/>
      <c r="IV113" s="366"/>
    </row>
    <row r="114" spans="1:256" ht="12.75">
      <c r="A114" s="369"/>
      <c r="B114" s="360"/>
      <c r="C114" s="360"/>
      <c r="D114" s="362"/>
      <c r="E114" s="376"/>
      <c r="F114" s="360"/>
      <c r="G114" s="359" t="s">
        <v>1678</v>
      </c>
      <c r="H114" s="359" t="s">
        <v>1679</v>
      </c>
      <c r="I114" s="359" t="s">
        <v>1812</v>
      </c>
      <c r="J114" s="359" t="s">
        <v>1814</v>
      </c>
      <c r="K114" s="360" t="s">
        <v>1688</v>
      </c>
      <c r="L114" s="360" t="s">
        <v>1689</v>
      </c>
      <c r="M114" s="360" t="s">
        <v>1684</v>
      </c>
      <c r="N114" s="360" t="s">
        <v>1687</v>
      </c>
      <c r="O114" s="378" t="s">
        <v>1685</v>
      </c>
      <c r="P114" s="364" t="s">
        <v>1686</v>
      </c>
      <c r="Q114" s="369"/>
      <c r="R114" s="360"/>
      <c r="S114" s="360"/>
      <c r="T114" s="362"/>
      <c r="U114" s="376"/>
      <c r="V114" s="360"/>
      <c r="W114" s="359" t="s">
        <v>1678</v>
      </c>
      <c r="X114" s="359" t="s">
        <v>1679</v>
      </c>
      <c r="Y114" s="359" t="s">
        <v>1812</v>
      </c>
      <c r="Z114" s="359" t="s">
        <v>1814</v>
      </c>
      <c r="AA114" s="360" t="s">
        <v>1688</v>
      </c>
      <c r="AB114" s="360" t="s">
        <v>1689</v>
      </c>
      <c r="AC114" s="360" t="s">
        <v>1684</v>
      </c>
      <c r="AD114" s="360" t="s">
        <v>1687</v>
      </c>
      <c r="AE114" s="378" t="s">
        <v>1685</v>
      </c>
      <c r="AF114" s="364" t="s">
        <v>1686</v>
      </c>
      <c r="AG114" s="369"/>
      <c r="AH114" s="360"/>
      <c r="AI114" s="360"/>
      <c r="AJ114" s="362"/>
      <c r="AK114" s="376"/>
      <c r="AL114" s="360"/>
      <c r="AM114" s="359" t="s">
        <v>1678</v>
      </c>
      <c r="AN114" s="359" t="s">
        <v>1679</v>
      </c>
      <c r="AO114" s="359" t="s">
        <v>1812</v>
      </c>
      <c r="AP114" s="359" t="s">
        <v>1814</v>
      </c>
      <c r="AQ114" s="360" t="s">
        <v>1688</v>
      </c>
      <c r="AR114" s="360" t="s">
        <v>1689</v>
      </c>
      <c r="AS114" s="360" t="s">
        <v>1684</v>
      </c>
      <c r="AT114" s="360" t="s">
        <v>1687</v>
      </c>
      <c r="AU114" s="378" t="s">
        <v>1685</v>
      </c>
      <c r="AV114" s="364" t="s">
        <v>1686</v>
      </c>
      <c r="AW114" s="369"/>
      <c r="AX114" s="360"/>
      <c r="AY114" s="360"/>
      <c r="AZ114" s="362"/>
      <c r="BA114" s="376"/>
      <c r="BB114" s="360"/>
      <c r="BC114" s="359" t="s">
        <v>1678</v>
      </c>
      <c r="BD114" s="359" t="s">
        <v>1679</v>
      </c>
      <c r="BE114" s="359" t="s">
        <v>1812</v>
      </c>
      <c r="BF114" s="359" t="s">
        <v>1814</v>
      </c>
      <c r="BG114" s="360" t="s">
        <v>1688</v>
      </c>
      <c r="BH114" s="360" t="s">
        <v>1689</v>
      </c>
      <c r="BI114" s="360" t="s">
        <v>1684</v>
      </c>
      <c r="BJ114" s="360" t="s">
        <v>1687</v>
      </c>
      <c r="BK114" s="378" t="s">
        <v>1685</v>
      </c>
      <c r="BL114" s="364" t="s">
        <v>1686</v>
      </c>
      <c r="BM114" s="369"/>
      <c r="BN114" s="360"/>
      <c r="BO114" s="360"/>
      <c r="BP114" s="362"/>
      <c r="BQ114" s="376"/>
      <c r="BR114" s="360"/>
      <c r="BS114" s="359" t="s">
        <v>1678</v>
      </c>
      <c r="BT114" s="359" t="s">
        <v>1679</v>
      </c>
      <c r="BU114" s="359" t="s">
        <v>1812</v>
      </c>
      <c r="BV114" s="359" t="s">
        <v>1814</v>
      </c>
      <c r="BW114" s="360" t="s">
        <v>1688</v>
      </c>
      <c r="BX114" s="360" t="s">
        <v>1689</v>
      </c>
      <c r="BY114" s="360" t="s">
        <v>1684</v>
      </c>
      <c r="BZ114" s="360" t="s">
        <v>1687</v>
      </c>
      <c r="CA114" s="378" t="s">
        <v>1685</v>
      </c>
      <c r="CB114" s="364" t="s">
        <v>1686</v>
      </c>
      <c r="CC114" s="369"/>
      <c r="CD114" s="360"/>
      <c r="CE114" s="360"/>
      <c r="CF114" s="362"/>
      <c r="CG114" s="376"/>
      <c r="CH114" s="360"/>
      <c r="CI114" s="359" t="s">
        <v>1678</v>
      </c>
      <c r="CJ114" s="359" t="s">
        <v>1679</v>
      </c>
      <c r="CK114" s="359" t="s">
        <v>1812</v>
      </c>
      <c r="CL114" s="359" t="s">
        <v>1814</v>
      </c>
      <c r="CM114" s="360" t="s">
        <v>1688</v>
      </c>
      <c r="CN114" s="360" t="s">
        <v>1689</v>
      </c>
      <c r="CO114" s="360" t="s">
        <v>1684</v>
      </c>
      <c r="CP114" s="360" t="s">
        <v>1687</v>
      </c>
      <c r="CQ114" s="378" t="s">
        <v>1685</v>
      </c>
      <c r="CR114" s="364" t="s">
        <v>1686</v>
      </c>
      <c r="CS114" s="369"/>
      <c r="CT114" s="360"/>
      <c r="CU114" s="360"/>
      <c r="CV114" s="362"/>
      <c r="CW114" s="376"/>
      <c r="CX114" s="360"/>
      <c r="CY114" s="359" t="s">
        <v>1678</v>
      </c>
      <c r="CZ114" s="359" t="s">
        <v>1679</v>
      </c>
      <c r="DA114" s="359" t="s">
        <v>1812</v>
      </c>
      <c r="DB114" s="359" t="s">
        <v>1814</v>
      </c>
      <c r="DC114" s="360" t="s">
        <v>1688</v>
      </c>
      <c r="DD114" s="360" t="s">
        <v>1689</v>
      </c>
      <c r="DE114" s="360" t="s">
        <v>1684</v>
      </c>
      <c r="DF114" s="360" t="s">
        <v>1687</v>
      </c>
      <c r="DG114" s="378" t="s">
        <v>1685</v>
      </c>
      <c r="DH114" s="364" t="s">
        <v>1686</v>
      </c>
      <c r="DI114" s="369"/>
      <c r="DJ114" s="360"/>
      <c r="DK114" s="360"/>
      <c r="DL114" s="362"/>
      <c r="DM114" s="376"/>
      <c r="DN114" s="360"/>
      <c r="DO114" s="359" t="s">
        <v>1678</v>
      </c>
      <c r="DP114" s="359" t="s">
        <v>1679</v>
      </c>
      <c r="DQ114" s="359" t="s">
        <v>1812</v>
      </c>
      <c r="DR114" s="359" t="s">
        <v>1814</v>
      </c>
      <c r="DS114" s="360" t="s">
        <v>1688</v>
      </c>
      <c r="DT114" s="360" t="s">
        <v>1689</v>
      </c>
      <c r="DU114" s="360" t="s">
        <v>1684</v>
      </c>
      <c r="DV114" s="360" t="s">
        <v>1687</v>
      </c>
      <c r="DW114" s="378" t="s">
        <v>1685</v>
      </c>
      <c r="DX114" s="364" t="s">
        <v>1686</v>
      </c>
      <c r="DY114" s="369"/>
      <c r="DZ114" s="360"/>
      <c r="EA114" s="360"/>
      <c r="EB114" s="362"/>
      <c r="EC114" s="376"/>
      <c r="ED114" s="360"/>
      <c r="EE114" s="359" t="s">
        <v>1678</v>
      </c>
      <c r="EF114" s="359" t="s">
        <v>1679</v>
      </c>
      <c r="EG114" s="359" t="s">
        <v>1812</v>
      </c>
      <c r="EH114" s="359" t="s">
        <v>1814</v>
      </c>
      <c r="EI114" s="360" t="s">
        <v>1688</v>
      </c>
      <c r="EJ114" s="360" t="s">
        <v>1689</v>
      </c>
      <c r="EK114" s="360" t="s">
        <v>1684</v>
      </c>
      <c r="EL114" s="360" t="s">
        <v>1687</v>
      </c>
      <c r="EM114" s="378" t="s">
        <v>1685</v>
      </c>
      <c r="EN114" s="364" t="s">
        <v>1686</v>
      </c>
      <c r="EO114" s="369"/>
      <c r="EP114" s="360"/>
      <c r="EQ114" s="360"/>
      <c r="ER114" s="362"/>
      <c r="ES114" s="376"/>
      <c r="ET114" s="360"/>
      <c r="EU114" s="359" t="s">
        <v>1678</v>
      </c>
      <c r="EV114" s="359" t="s">
        <v>1679</v>
      </c>
      <c r="EW114" s="359" t="s">
        <v>1812</v>
      </c>
      <c r="EX114" s="359" t="s">
        <v>1814</v>
      </c>
      <c r="EY114" s="360" t="s">
        <v>1688</v>
      </c>
      <c r="EZ114" s="360" t="s">
        <v>1689</v>
      </c>
      <c r="FA114" s="360" t="s">
        <v>1684</v>
      </c>
      <c r="FB114" s="360" t="s">
        <v>1687</v>
      </c>
      <c r="FC114" s="378" t="s">
        <v>1685</v>
      </c>
      <c r="FD114" s="364" t="s">
        <v>1686</v>
      </c>
      <c r="FE114" s="369"/>
      <c r="FF114" s="360"/>
      <c r="FG114" s="360"/>
      <c r="FH114" s="362"/>
      <c r="FI114" s="376"/>
      <c r="FJ114" s="360"/>
      <c r="FK114" s="359" t="s">
        <v>1678</v>
      </c>
      <c r="FL114" s="359" t="s">
        <v>1679</v>
      </c>
      <c r="FM114" s="359" t="s">
        <v>1812</v>
      </c>
      <c r="FN114" s="359" t="s">
        <v>1814</v>
      </c>
      <c r="FO114" s="360" t="s">
        <v>1688</v>
      </c>
      <c r="FP114" s="360" t="s">
        <v>1689</v>
      </c>
      <c r="FQ114" s="360" t="s">
        <v>1684</v>
      </c>
      <c r="FR114" s="360" t="s">
        <v>1687</v>
      </c>
      <c r="FS114" s="378" t="s">
        <v>1685</v>
      </c>
      <c r="FT114" s="364" t="s">
        <v>1686</v>
      </c>
      <c r="FU114" s="369"/>
      <c r="FV114" s="360"/>
      <c r="FW114" s="360"/>
      <c r="FX114" s="362"/>
      <c r="FY114" s="376"/>
      <c r="FZ114" s="360"/>
      <c r="GA114" s="359" t="s">
        <v>1678</v>
      </c>
      <c r="GB114" s="359" t="s">
        <v>1679</v>
      </c>
      <c r="GC114" s="359" t="s">
        <v>1812</v>
      </c>
      <c r="GD114" s="359" t="s">
        <v>1814</v>
      </c>
      <c r="GE114" s="360" t="s">
        <v>1688</v>
      </c>
      <c r="GF114" s="360" t="s">
        <v>1689</v>
      </c>
      <c r="GG114" s="360" t="s">
        <v>1684</v>
      </c>
      <c r="GH114" s="360" t="s">
        <v>1687</v>
      </c>
      <c r="GI114" s="378" t="s">
        <v>1685</v>
      </c>
      <c r="GJ114" s="364" t="s">
        <v>1686</v>
      </c>
      <c r="GK114" s="369"/>
      <c r="GL114" s="360"/>
      <c r="GM114" s="360"/>
      <c r="GN114" s="362"/>
      <c r="GO114" s="376"/>
      <c r="GP114" s="360"/>
      <c r="GQ114" s="359" t="s">
        <v>1678</v>
      </c>
      <c r="GR114" s="359" t="s">
        <v>1679</v>
      </c>
      <c r="GS114" s="359" t="s">
        <v>1812</v>
      </c>
      <c r="GT114" s="359" t="s">
        <v>1814</v>
      </c>
      <c r="GU114" s="360" t="s">
        <v>1688</v>
      </c>
      <c r="GV114" s="360" t="s">
        <v>1689</v>
      </c>
      <c r="GW114" s="360" t="s">
        <v>1684</v>
      </c>
      <c r="GX114" s="360" t="s">
        <v>1687</v>
      </c>
      <c r="GY114" s="378" t="s">
        <v>1685</v>
      </c>
      <c r="GZ114" s="364" t="s">
        <v>1686</v>
      </c>
      <c r="HA114" s="369"/>
      <c r="HB114" s="360"/>
      <c r="HC114" s="360"/>
      <c r="HD114" s="362"/>
      <c r="HE114" s="376"/>
      <c r="HF114" s="360"/>
      <c r="HG114" s="359" t="s">
        <v>1678</v>
      </c>
      <c r="HH114" s="359" t="s">
        <v>1679</v>
      </c>
      <c r="HI114" s="359" t="s">
        <v>1812</v>
      </c>
      <c r="HJ114" s="359" t="s">
        <v>1814</v>
      </c>
      <c r="HK114" s="360" t="s">
        <v>1688</v>
      </c>
      <c r="HL114" s="360" t="s">
        <v>1689</v>
      </c>
      <c r="HM114" s="360" t="s">
        <v>1684</v>
      </c>
      <c r="HN114" s="360" t="s">
        <v>1687</v>
      </c>
      <c r="HO114" s="378" t="s">
        <v>1685</v>
      </c>
      <c r="HP114" s="364" t="s">
        <v>1686</v>
      </c>
      <c r="HQ114" s="369"/>
      <c r="HR114" s="360"/>
      <c r="HS114" s="360"/>
      <c r="HT114" s="362"/>
      <c r="HU114" s="376"/>
      <c r="HV114" s="360"/>
      <c r="HW114" s="359" t="s">
        <v>1678</v>
      </c>
      <c r="HX114" s="359" t="s">
        <v>1679</v>
      </c>
      <c r="HY114" s="359" t="s">
        <v>1812</v>
      </c>
      <c r="HZ114" s="359" t="s">
        <v>1814</v>
      </c>
      <c r="IA114" s="360" t="s">
        <v>1688</v>
      </c>
      <c r="IB114" s="360" t="s">
        <v>1689</v>
      </c>
      <c r="IC114" s="360" t="s">
        <v>1684</v>
      </c>
      <c r="ID114" s="360" t="s">
        <v>1687</v>
      </c>
      <c r="IE114" s="378" t="s">
        <v>1685</v>
      </c>
      <c r="IF114" s="364" t="s">
        <v>1686</v>
      </c>
      <c r="IG114" s="369"/>
      <c r="IH114" s="360"/>
      <c r="II114" s="360"/>
      <c r="IJ114" s="362"/>
      <c r="IK114" s="376"/>
      <c r="IL114" s="360"/>
      <c r="IM114" s="359" t="s">
        <v>1678</v>
      </c>
      <c r="IN114" s="359" t="s">
        <v>1679</v>
      </c>
      <c r="IO114" s="359" t="s">
        <v>1812</v>
      </c>
      <c r="IP114" s="359" t="s">
        <v>1814</v>
      </c>
      <c r="IQ114" s="360" t="s">
        <v>1688</v>
      </c>
      <c r="IR114" s="360" t="s">
        <v>1689</v>
      </c>
      <c r="IS114" s="360" t="s">
        <v>1684</v>
      </c>
      <c r="IT114" s="360" t="s">
        <v>1687</v>
      </c>
      <c r="IU114" s="378" t="s">
        <v>1685</v>
      </c>
      <c r="IV114" s="364" t="s">
        <v>1686</v>
      </c>
    </row>
    <row r="115" spans="1:256" ht="12.75">
      <c r="A115" s="369"/>
      <c r="B115" s="360"/>
      <c r="C115" s="360"/>
      <c r="D115" s="362"/>
      <c r="E115" s="376"/>
      <c r="F115" s="360"/>
      <c r="G115" s="360"/>
      <c r="H115" s="360"/>
      <c r="I115" s="360"/>
      <c r="J115" s="360"/>
      <c r="K115" s="360"/>
      <c r="L115" s="360"/>
      <c r="M115" s="360"/>
      <c r="N115" s="360"/>
      <c r="O115" s="378"/>
      <c r="P115" s="364"/>
      <c r="Q115" s="369"/>
      <c r="R115" s="360"/>
      <c r="S115" s="360"/>
      <c r="T115" s="362"/>
      <c r="U115" s="376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78"/>
      <c r="AF115" s="364"/>
      <c r="AG115" s="369"/>
      <c r="AH115" s="360"/>
      <c r="AI115" s="360"/>
      <c r="AJ115" s="362"/>
      <c r="AK115" s="376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78"/>
      <c r="AV115" s="364"/>
      <c r="AW115" s="369"/>
      <c r="AX115" s="360"/>
      <c r="AY115" s="360"/>
      <c r="AZ115" s="362"/>
      <c r="BA115" s="376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78"/>
      <c r="BL115" s="364"/>
      <c r="BM115" s="369"/>
      <c r="BN115" s="360"/>
      <c r="BO115" s="360"/>
      <c r="BP115" s="362"/>
      <c r="BQ115" s="376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78"/>
      <c r="CB115" s="364"/>
      <c r="CC115" s="369"/>
      <c r="CD115" s="360"/>
      <c r="CE115" s="360"/>
      <c r="CF115" s="362"/>
      <c r="CG115" s="376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78"/>
      <c r="CR115" s="364"/>
      <c r="CS115" s="369"/>
      <c r="CT115" s="360"/>
      <c r="CU115" s="360"/>
      <c r="CV115" s="362"/>
      <c r="CW115" s="376"/>
      <c r="CX115" s="360"/>
      <c r="CY115" s="360"/>
      <c r="CZ115" s="360"/>
      <c r="DA115" s="360"/>
      <c r="DB115" s="360"/>
      <c r="DC115" s="360"/>
      <c r="DD115" s="360"/>
      <c r="DE115" s="360"/>
      <c r="DF115" s="360"/>
      <c r="DG115" s="378"/>
      <c r="DH115" s="364"/>
      <c r="DI115" s="369"/>
      <c r="DJ115" s="360"/>
      <c r="DK115" s="360"/>
      <c r="DL115" s="362"/>
      <c r="DM115" s="376"/>
      <c r="DN115" s="360"/>
      <c r="DO115" s="360"/>
      <c r="DP115" s="360"/>
      <c r="DQ115" s="360"/>
      <c r="DR115" s="360"/>
      <c r="DS115" s="360"/>
      <c r="DT115" s="360"/>
      <c r="DU115" s="360"/>
      <c r="DV115" s="360"/>
      <c r="DW115" s="378"/>
      <c r="DX115" s="364"/>
      <c r="DY115" s="369"/>
      <c r="DZ115" s="360"/>
      <c r="EA115" s="360"/>
      <c r="EB115" s="362"/>
      <c r="EC115" s="376"/>
      <c r="ED115" s="360"/>
      <c r="EE115" s="360"/>
      <c r="EF115" s="360"/>
      <c r="EG115" s="360"/>
      <c r="EH115" s="360"/>
      <c r="EI115" s="360"/>
      <c r="EJ115" s="360"/>
      <c r="EK115" s="360"/>
      <c r="EL115" s="360"/>
      <c r="EM115" s="378"/>
      <c r="EN115" s="364"/>
      <c r="EO115" s="369"/>
      <c r="EP115" s="360"/>
      <c r="EQ115" s="360"/>
      <c r="ER115" s="362"/>
      <c r="ES115" s="376"/>
      <c r="ET115" s="360"/>
      <c r="EU115" s="360"/>
      <c r="EV115" s="360"/>
      <c r="EW115" s="360"/>
      <c r="EX115" s="360"/>
      <c r="EY115" s="360"/>
      <c r="EZ115" s="360"/>
      <c r="FA115" s="360"/>
      <c r="FB115" s="360"/>
      <c r="FC115" s="378"/>
      <c r="FD115" s="364"/>
      <c r="FE115" s="369"/>
      <c r="FF115" s="360"/>
      <c r="FG115" s="360"/>
      <c r="FH115" s="362"/>
      <c r="FI115" s="376"/>
      <c r="FJ115" s="360"/>
      <c r="FK115" s="360"/>
      <c r="FL115" s="360"/>
      <c r="FM115" s="360"/>
      <c r="FN115" s="360"/>
      <c r="FO115" s="360"/>
      <c r="FP115" s="360"/>
      <c r="FQ115" s="360"/>
      <c r="FR115" s="360"/>
      <c r="FS115" s="378"/>
      <c r="FT115" s="364"/>
      <c r="FU115" s="369"/>
      <c r="FV115" s="360"/>
      <c r="FW115" s="360"/>
      <c r="FX115" s="362"/>
      <c r="FY115" s="376"/>
      <c r="FZ115" s="360"/>
      <c r="GA115" s="360"/>
      <c r="GB115" s="360"/>
      <c r="GC115" s="360"/>
      <c r="GD115" s="360"/>
      <c r="GE115" s="360"/>
      <c r="GF115" s="360"/>
      <c r="GG115" s="360"/>
      <c r="GH115" s="360"/>
      <c r="GI115" s="378"/>
      <c r="GJ115" s="364"/>
      <c r="GK115" s="369"/>
      <c r="GL115" s="360"/>
      <c r="GM115" s="360"/>
      <c r="GN115" s="362"/>
      <c r="GO115" s="376"/>
      <c r="GP115" s="360"/>
      <c r="GQ115" s="360"/>
      <c r="GR115" s="360"/>
      <c r="GS115" s="360"/>
      <c r="GT115" s="360"/>
      <c r="GU115" s="360"/>
      <c r="GV115" s="360"/>
      <c r="GW115" s="360"/>
      <c r="GX115" s="360"/>
      <c r="GY115" s="378"/>
      <c r="GZ115" s="364"/>
      <c r="HA115" s="369"/>
      <c r="HB115" s="360"/>
      <c r="HC115" s="360"/>
      <c r="HD115" s="362"/>
      <c r="HE115" s="376"/>
      <c r="HF115" s="360"/>
      <c r="HG115" s="360"/>
      <c r="HH115" s="360"/>
      <c r="HI115" s="360"/>
      <c r="HJ115" s="360"/>
      <c r="HK115" s="360"/>
      <c r="HL115" s="360"/>
      <c r="HM115" s="360"/>
      <c r="HN115" s="360"/>
      <c r="HO115" s="378"/>
      <c r="HP115" s="364"/>
      <c r="HQ115" s="369"/>
      <c r="HR115" s="360"/>
      <c r="HS115" s="360"/>
      <c r="HT115" s="362"/>
      <c r="HU115" s="376"/>
      <c r="HV115" s="360"/>
      <c r="HW115" s="360"/>
      <c r="HX115" s="360"/>
      <c r="HY115" s="360"/>
      <c r="HZ115" s="360"/>
      <c r="IA115" s="360"/>
      <c r="IB115" s="360"/>
      <c r="IC115" s="360"/>
      <c r="ID115" s="360"/>
      <c r="IE115" s="378"/>
      <c r="IF115" s="364"/>
      <c r="IG115" s="369"/>
      <c r="IH115" s="360"/>
      <c r="II115" s="360"/>
      <c r="IJ115" s="362"/>
      <c r="IK115" s="376"/>
      <c r="IL115" s="360"/>
      <c r="IM115" s="360"/>
      <c r="IN115" s="360"/>
      <c r="IO115" s="360"/>
      <c r="IP115" s="360"/>
      <c r="IQ115" s="360"/>
      <c r="IR115" s="360"/>
      <c r="IS115" s="360"/>
      <c r="IT115" s="360"/>
      <c r="IU115" s="378"/>
      <c r="IV115" s="364"/>
    </row>
    <row r="116" spans="1:256" ht="12.75">
      <c r="A116" s="370"/>
      <c r="B116" s="361"/>
      <c r="C116" s="361"/>
      <c r="D116" s="363"/>
      <c r="E116" s="377"/>
      <c r="F116" s="361"/>
      <c r="G116" s="361"/>
      <c r="H116" s="361"/>
      <c r="I116" s="361"/>
      <c r="J116" s="361"/>
      <c r="K116" s="361"/>
      <c r="L116" s="361"/>
      <c r="M116" s="361"/>
      <c r="N116" s="361"/>
      <c r="O116" s="379"/>
      <c r="P116" s="364"/>
      <c r="Q116" s="370"/>
      <c r="R116" s="361"/>
      <c r="S116" s="361"/>
      <c r="T116" s="363"/>
      <c r="U116" s="377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79"/>
      <c r="AF116" s="364"/>
      <c r="AG116" s="370"/>
      <c r="AH116" s="361"/>
      <c r="AI116" s="361"/>
      <c r="AJ116" s="363"/>
      <c r="AK116" s="377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79"/>
      <c r="AV116" s="364"/>
      <c r="AW116" s="370"/>
      <c r="AX116" s="361"/>
      <c r="AY116" s="361"/>
      <c r="AZ116" s="363"/>
      <c r="BA116" s="377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79"/>
      <c r="BL116" s="364"/>
      <c r="BM116" s="370"/>
      <c r="BN116" s="361"/>
      <c r="BO116" s="361"/>
      <c r="BP116" s="363"/>
      <c r="BQ116" s="377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79"/>
      <c r="CB116" s="364"/>
      <c r="CC116" s="370"/>
      <c r="CD116" s="361"/>
      <c r="CE116" s="361"/>
      <c r="CF116" s="363"/>
      <c r="CG116" s="377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79"/>
      <c r="CR116" s="364"/>
      <c r="CS116" s="370"/>
      <c r="CT116" s="361"/>
      <c r="CU116" s="361"/>
      <c r="CV116" s="363"/>
      <c r="CW116" s="377"/>
      <c r="CX116" s="361"/>
      <c r="CY116" s="361"/>
      <c r="CZ116" s="361"/>
      <c r="DA116" s="361"/>
      <c r="DB116" s="361"/>
      <c r="DC116" s="361"/>
      <c r="DD116" s="361"/>
      <c r="DE116" s="361"/>
      <c r="DF116" s="361"/>
      <c r="DG116" s="379"/>
      <c r="DH116" s="364"/>
      <c r="DI116" s="370"/>
      <c r="DJ116" s="361"/>
      <c r="DK116" s="361"/>
      <c r="DL116" s="363"/>
      <c r="DM116" s="377"/>
      <c r="DN116" s="361"/>
      <c r="DO116" s="361"/>
      <c r="DP116" s="361"/>
      <c r="DQ116" s="361"/>
      <c r="DR116" s="361"/>
      <c r="DS116" s="361"/>
      <c r="DT116" s="361"/>
      <c r="DU116" s="361"/>
      <c r="DV116" s="361"/>
      <c r="DW116" s="379"/>
      <c r="DX116" s="364"/>
      <c r="DY116" s="370"/>
      <c r="DZ116" s="361"/>
      <c r="EA116" s="361"/>
      <c r="EB116" s="363"/>
      <c r="EC116" s="377"/>
      <c r="ED116" s="361"/>
      <c r="EE116" s="361"/>
      <c r="EF116" s="361"/>
      <c r="EG116" s="361"/>
      <c r="EH116" s="361"/>
      <c r="EI116" s="361"/>
      <c r="EJ116" s="361"/>
      <c r="EK116" s="361"/>
      <c r="EL116" s="361"/>
      <c r="EM116" s="379"/>
      <c r="EN116" s="364"/>
      <c r="EO116" s="370"/>
      <c r="EP116" s="361"/>
      <c r="EQ116" s="361"/>
      <c r="ER116" s="363"/>
      <c r="ES116" s="377"/>
      <c r="ET116" s="361"/>
      <c r="EU116" s="361"/>
      <c r="EV116" s="361"/>
      <c r="EW116" s="361"/>
      <c r="EX116" s="361"/>
      <c r="EY116" s="361"/>
      <c r="EZ116" s="361"/>
      <c r="FA116" s="361"/>
      <c r="FB116" s="361"/>
      <c r="FC116" s="379"/>
      <c r="FD116" s="364"/>
      <c r="FE116" s="370"/>
      <c r="FF116" s="361"/>
      <c r="FG116" s="361"/>
      <c r="FH116" s="363"/>
      <c r="FI116" s="377"/>
      <c r="FJ116" s="361"/>
      <c r="FK116" s="361"/>
      <c r="FL116" s="361"/>
      <c r="FM116" s="361"/>
      <c r="FN116" s="361"/>
      <c r="FO116" s="361"/>
      <c r="FP116" s="361"/>
      <c r="FQ116" s="361"/>
      <c r="FR116" s="361"/>
      <c r="FS116" s="379"/>
      <c r="FT116" s="364"/>
      <c r="FU116" s="370"/>
      <c r="FV116" s="361"/>
      <c r="FW116" s="361"/>
      <c r="FX116" s="363"/>
      <c r="FY116" s="377"/>
      <c r="FZ116" s="361"/>
      <c r="GA116" s="361"/>
      <c r="GB116" s="361"/>
      <c r="GC116" s="361"/>
      <c r="GD116" s="361"/>
      <c r="GE116" s="361"/>
      <c r="GF116" s="361"/>
      <c r="GG116" s="361"/>
      <c r="GH116" s="361"/>
      <c r="GI116" s="379"/>
      <c r="GJ116" s="364"/>
      <c r="GK116" s="370"/>
      <c r="GL116" s="361"/>
      <c r="GM116" s="361"/>
      <c r="GN116" s="363"/>
      <c r="GO116" s="377"/>
      <c r="GP116" s="361"/>
      <c r="GQ116" s="361"/>
      <c r="GR116" s="361"/>
      <c r="GS116" s="361"/>
      <c r="GT116" s="361"/>
      <c r="GU116" s="361"/>
      <c r="GV116" s="361"/>
      <c r="GW116" s="361"/>
      <c r="GX116" s="361"/>
      <c r="GY116" s="379"/>
      <c r="GZ116" s="364"/>
      <c r="HA116" s="370"/>
      <c r="HB116" s="361"/>
      <c r="HC116" s="361"/>
      <c r="HD116" s="363"/>
      <c r="HE116" s="377"/>
      <c r="HF116" s="361"/>
      <c r="HG116" s="361"/>
      <c r="HH116" s="361"/>
      <c r="HI116" s="361"/>
      <c r="HJ116" s="361"/>
      <c r="HK116" s="361"/>
      <c r="HL116" s="361"/>
      <c r="HM116" s="361"/>
      <c r="HN116" s="361"/>
      <c r="HO116" s="379"/>
      <c r="HP116" s="364"/>
      <c r="HQ116" s="370"/>
      <c r="HR116" s="361"/>
      <c r="HS116" s="361"/>
      <c r="HT116" s="363"/>
      <c r="HU116" s="377"/>
      <c r="HV116" s="361"/>
      <c r="HW116" s="361"/>
      <c r="HX116" s="361"/>
      <c r="HY116" s="361"/>
      <c r="HZ116" s="361"/>
      <c r="IA116" s="361"/>
      <c r="IB116" s="361"/>
      <c r="IC116" s="361"/>
      <c r="ID116" s="361"/>
      <c r="IE116" s="379"/>
      <c r="IF116" s="364"/>
      <c r="IG116" s="370"/>
      <c r="IH116" s="361"/>
      <c r="II116" s="361"/>
      <c r="IJ116" s="363"/>
      <c r="IK116" s="377"/>
      <c r="IL116" s="361"/>
      <c r="IM116" s="361"/>
      <c r="IN116" s="361"/>
      <c r="IO116" s="361"/>
      <c r="IP116" s="361"/>
      <c r="IQ116" s="361"/>
      <c r="IR116" s="361"/>
      <c r="IS116" s="361"/>
      <c r="IT116" s="361"/>
      <c r="IU116" s="379"/>
      <c r="IV116" s="364"/>
    </row>
    <row r="117" spans="1:16" ht="12.75">
      <c r="A117" s="80" t="s">
        <v>403</v>
      </c>
      <c r="B117" s="2" t="s">
        <v>283</v>
      </c>
      <c r="C117" s="2" t="s">
        <v>1185</v>
      </c>
      <c r="D117" s="2" t="s">
        <v>318</v>
      </c>
      <c r="E117" s="2" t="s">
        <v>320</v>
      </c>
      <c r="F117" s="2">
        <v>430</v>
      </c>
      <c r="G117" s="17">
        <v>4.5</v>
      </c>
      <c r="H117" s="2">
        <v>8</v>
      </c>
      <c r="I117" s="15">
        <f t="shared" si="29"/>
        <v>1935</v>
      </c>
      <c r="J117" s="15">
        <f t="shared" si="30"/>
        <v>3440</v>
      </c>
      <c r="K117" s="22">
        <f t="shared" si="36"/>
        <v>96.75</v>
      </c>
      <c r="L117" s="22">
        <f t="shared" si="37"/>
        <v>172</v>
      </c>
      <c r="M117" s="22">
        <f t="shared" si="38"/>
        <v>172</v>
      </c>
      <c r="N117" s="22">
        <f t="shared" si="41"/>
        <v>96.75</v>
      </c>
      <c r="O117" s="29">
        <f t="shared" si="39"/>
        <v>3096</v>
      </c>
      <c r="P117" s="23">
        <f t="shared" si="40"/>
        <v>1741.5</v>
      </c>
    </row>
    <row r="118" spans="1:16" ht="12.75">
      <c r="A118" s="80" t="s">
        <v>419</v>
      </c>
      <c r="B118" s="2" t="s">
        <v>283</v>
      </c>
      <c r="C118" s="2" t="s">
        <v>1187</v>
      </c>
      <c r="D118" s="2" t="s">
        <v>323</v>
      </c>
      <c r="E118" s="2" t="s">
        <v>325</v>
      </c>
      <c r="F118" s="2">
        <v>800</v>
      </c>
      <c r="G118" s="17">
        <v>4.5</v>
      </c>
      <c r="H118" s="2">
        <v>8</v>
      </c>
      <c r="I118" s="15">
        <f t="shared" si="29"/>
        <v>3600</v>
      </c>
      <c r="J118" s="15">
        <f t="shared" si="30"/>
        <v>6400</v>
      </c>
      <c r="K118" s="22">
        <f t="shared" si="36"/>
        <v>180</v>
      </c>
      <c r="L118" s="22">
        <f t="shared" si="37"/>
        <v>320</v>
      </c>
      <c r="M118" s="22">
        <f t="shared" si="38"/>
        <v>320</v>
      </c>
      <c r="N118" s="22">
        <f t="shared" si="41"/>
        <v>180</v>
      </c>
      <c r="O118" s="29">
        <f t="shared" si="39"/>
        <v>5760</v>
      </c>
      <c r="P118" s="23">
        <f t="shared" si="40"/>
        <v>3240</v>
      </c>
    </row>
    <row r="119" spans="1:16" ht="12.75">
      <c r="A119" s="80" t="s">
        <v>423</v>
      </c>
      <c r="B119" s="2" t="s">
        <v>283</v>
      </c>
      <c r="C119" s="2" t="s">
        <v>1140</v>
      </c>
      <c r="D119" s="2" t="s">
        <v>327</v>
      </c>
      <c r="E119" s="2" t="s">
        <v>311</v>
      </c>
      <c r="F119" s="2">
        <v>440</v>
      </c>
      <c r="G119" s="17">
        <v>4.5</v>
      </c>
      <c r="H119" s="2">
        <v>8</v>
      </c>
      <c r="I119" s="15">
        <f t="shared" si="29"/>
        <v>1980</v>
      </c>
      <c r="J119" s="15">
        <f t="shared" si="30"/>
        <v>3520</v>
      </c>
      <c r="K119" s="22">
        <f t="shared" si="36"/>
        <v>99</v>
      </c>
      <c r="L119" s="22">
        <f t="shared" si="37"/>
        <v>176</v>
      </c>
      <c r="M119" s="22">
        <f t="shared" si="38"/>
        <v>176</v>
      </c>
      <c r="N119" s="22">
        <f t="shared" si="41"/>
        <v>99</v>
      </c>
      <c r="O119" s="29">
        <f t="shared" si="39"/>
        <v>3168</v>
      </c>
      <c r="P119" s="23">
        <f t="shared" si="40"/>
        <v>1782</v>
      </c>
    </row>
    <row r="120" spans="1:16" ht="12.75">
      <c r="A120" s="80" t="s">
        <v>430</v>
      </c>
      <c r="B120" s="2" t="s">
        <v>283</v>
      </c>
      <c r="C120" s="2" t="s">
        <v>1189</v>
      </c>
      <c r="D120" s="2" t="s">
        <v>332</v>
      </c>
      <c r="E120" s="2" t="s">
        <v>334</v>
      </c>
      <c r="F120" s="2">
        <v>820</v>
      </c>
      <c r="G120" s="17">
        <v>4.5</v>
      </c>
      <c r="H120" s="2">
        <v>8</v>
      </c>
      <c r="I120" s="15">
        <f t="shared" si="29"/>
        <v>3690</v>
      </c>
      <c r="J120" s="15">
        <f t="shared" si="30"/>
        <v>6560</v>
      </c>
      <c r="K120" s="22">
        <f t="shared" si="36"/>
        <v>184.5</v>
      </c>
      <c r="L120" s="22">
        <f t="shared" si="37"/>
        <v>328</v>
      </c>
      <c r="M120" s="22">
        <f t="shared" si="38"/>
        <v>328</v>
      </c>
      <c r="N120" s="22">
        <f t="shared" si="41"/>
        <v>184.5</v>
      </c>
      <c r="O120" s="29">
        <f t="shared" si="39"/>
        <v>5904</v>
      </c>
      <c r="P120" s="23">
        <f t="shared" si="40"/>
        <v>3321</v>
      </c>
    </row>
    <row r="121" spans="1:16" ht="12.75">
      <c r="A121" s="80" t="s">
        <v>433</v>
      </c>
      <c r="B121" s="2" t="s">
        <v>283</v>
      </c>
      <c r="C121" s="2" t="s">
        <v>1190</v>
      </c>
      <c r="D121" s="2" t="s">
        <v>336</v>
      </c>
      <c r="E121" s="2" t="s">
        <v>311</v>
      </c>
      <c r="F121" s="2">
        <v>440</v>
      </c>
      <c r="G121" s="17">
        <v>4.5</v>
      </c>
      <c r="H121" s="2">
        <v>8</v>
      </c>
      <c r="I121" s="15">
        <f t="shared" si="29"/>
        <v>1980</v>
      </c>
      <c r="J121" s="15">
        <f t="shared" si="30"/>
        <v>3520</v>
      </c>
      <c r="K121" s="22">
        <f t="shared" si="36"/>
        <v>99</v>
      </c>
      <c r="L121" s="22">
        <f t="shared" si="37"/>
        <v>176</v>
      </c>
      <c r="M121" s="22">
        <f t="shared" si="38"/>
        <v>176</v>
      </c>
      <c r="N121" s="22">
        <f t="shared" si="41"/>
        <v>99</v>
      </c>
      <c r="O121" s="29">
        <f t="shared" si="39"/>
        <v>3168</v>
      </c>
      <c r="P121" s="23">
        <f t="shared" si="40"/>
        <v>1782</v>
      </c>
    </row>
    <row r="122" spans="1:16" ht="12.75">
      <c r="A122" s="80" t="s">
        <v>440</v>
      </c>
      <c r="B122" s="2" t="s">
        <v>283</v>
      </c>
      <c r="C122" s="2" t="s">
        <v>1192</v>
      </c>
      <c r="D122" s="2" t="s">
        <v>348</v>
      </c>
      <c r="E122" s="2" t="s">
        <v>350</v>
      </c>
      <c r="F122" s="2">
        <v>870</v>
      </c>
      <c r="G122" s="17">
        <v>4.5</v>
      </c>
      <c r="H122" s="2">
        <v>8</v>
      </c>
      <c r="I122" s="15">
        <f t="shared" si="29"/>
        <v>3915</v>
      </c>
      <c r="J122" s="15">
        <f t="shared" si="30"/>
        <v>6960</v>
      </c>
      <c r="K122" s="22">
        <f t="shared" si="36"/>
        <v>195.75</v>
      </c>
      <c r="L122" s="22">
        <f t="shared" si="37"/>
        <v>348</v>
      </c>
      <c r="M122" s="22">
        <f t="shared" si="38"/>
        <v>348</v>
      </c>
      <c r="N122" s="22">
        <f t="shared" si="41"/>
        <v>195.75</v>
      </c>
      <c r="O122" s="29">
        <f t="shared" si="39"/>
        <v>6264</v>
      </c>
      <c r="P122" s="23">
        <f t="shared" si="40"/>
        <v>3523.5</v>
      </c>
    </row>
    <row r="123" spans="1:16" ht="12.75">
      <c r="A123" s="80" t="s">
        <v>442</v>
      </c>
      <c r="B123" s="2" t="s">
        <v>283</v>
      </c>
      <c r="C123" s="2" t="s">
        <v>1194</v>
      </c>
      <c r="D123" s="2" t="s">
        <v>352</v>
      </c>
      <c r="E123" s="2" t="s">
        <v>311</v>
      </c>
      <c r="F123" s="2">
        <v>440</v>
      </c>
      <c r="G123" s="17">
        <v>4.5</v>
      </c>
      <c r="H123" s="2">
        <v>8</v>
      </c>
      <c r="I123" s="15">
        <f t="shared" si="29"/>
        <v>1980</v>
      </c>
      <c r="J123" s="15">
        <f t="shared" si="30"/>
        <v>3520</v>
      </c>
      <c r="K123" s="22">
        <f t="shared" si="36"/>
        <v>99</v>
      </c>
      <c r="L123" s="22">
        <f t="shared" si="37"/>
        <v>176</v>
      </c>
      <c r="M123" s="22">
        <f t="shared" si="38"/>
        <v>176</v>
      </c>
      <c r="N123" s="22">
        <f t="shared" si="41"/>
        <v>99</v>
      </c>
      <c r="O123" s="29">
        <f t="shared" si="39"/>
        <v>3168</v>
      </c>
      <c r="P123" s="23">
        <f t="shared" si="40"/>
        <v>1782</v>
      </c>
    </row>
    <row r="124" spans="1:16" ht="12.75">
      <c r="A124" s="80" t="s">
        <v>444</v>
      </c>
      <c r="B124" s="2" t="s">
        <v>283</v>
      </c>
      <c r="C124" s="2" t="s">
        <v>1193</v>
      </c>
      <c r="D124" s="2" t="s">
        <v>357</v>
      </c>
      <c r="E124" s="2" t="s">
        <v>275</v>
      </c>
      <c r="F124" s="2">
        <v>450</v>
      </c>
      <c r="G124" s="17">
        <v>4.5</v>
      </c>
      <c r="H124" s="2">
        <v>8</v>
      </c>
      <c r="I124" s="15">
        <f t="shared" si="29"/>
        <v>2025</v>
      </c>
      <c r="J124" s="15">
        <f t="shared" si="30"/>
        <v>3600</v>
      </c>
      <c r="K124" s="22">
        <f t="shared" si="36"/>
        <v>101.25</v>
      </c>
      <c r="L124" s="22">
        <f t="shared" si="37"/>
        <v>180</v>
      </c>
      <c r="M124" s="22">
        <f t="shared" si="38"/>
        <v>180</v>
      </c>
      <c r="N124" s="22">
        <f t="shared" si="41"/>
        <v>101.25</v>
      </c>
      <c r="O124" s="29">
        <f t="shared" si="39"/>
        <v>3240</v>
      </c>
      <c r="P124" s="23">
        <f t="shared" si="40"/>
        <v>1822.5</v>
      </c>
    </row>
    <row r="125" spans="1:16" ht="12.75">
      <c r="A125" s="80" t="s">
        <v>446</v>
      </c>
      <c r="B125" s="2" t="s">
        <v>283</v>
      </c>
      <c r="C125" s="2" t="s">
        <v>1195</v>
      </c>
      <c r="D125" s="2" t="s">
        <v>359</v>
      </c>
      <c r="E125" s="2" t="s">
        <v>311</v>
      </c>
      <c r="F125" s="2">
        <v>440</v>
      </c>
      <c r="G125" s="17">
        <v>4.5</v>
      </c>
      <c r="H125" s="2">
        <v>8</v>
      </c>
      <c r="I125" s="15">
        <f t="shared" si="29"/>
        <v>1980</v>
      </c>
      <c r="J125" s="15">
        <f t="shared" si="30"/>
        <v>3520</v>
      </c>
      <c r="K125" s="22">
        <f t="shared" si="36"/>
        <v>99</v>
      </c>
      <c r="L125" s="22">
        <f t="shared" si="37"/>
        <v>176</v>
      </c>
      <c r="M125" s="22">
        <f t="shared" si="38"/>
        <v>176</v>
      </c>
      <c r="N125" s="22">
        <f t="shared" si="41"/>
        <v>99</v>
      </c>
      <c r="O125" s="29">
        <f t="shared" si="39"/>
        <v>3168</v>
      </c>
      <c r="P125" s="23">
        <f t="shared" si="40"/>
        <v>1782</v>
      </c>
    </row>
    <row r="126" spans="1:16" ht="12.75">
      <c r="A126" s="80" t="s">
        <v>449</v>
      </c>
      <c r="B126" s="2" t="s">
        <v>283</v>
      </c>
      <c r="C126" s="2" t="s">
        <v>1197</v>
      </c>
      <c r="D126" s="2" t="s">
        <v>363</v>
      </c>
      <c r="E126" s="2" t="s">
        <v>247</v>
      </c>
      <c r="F126" s="2">
        <v>470</v>
      </c>
      <c r="G126" s="17">
        <v>4.5</v>
      </c>
      <c r="H126" s="2">
        <v>8</v>
      </c>
      <c r="I126" s="15">
        <f t="shared" si="29"/>
        <v>2115</v>
      </c>
      <c r="J126" s="15">
        <f t="shared" si="30"/>
        <v>3760</v>
      </c>
      <c r="K126" s="22">
        <f t="shared" si="36"/>
        <v>105.75</v>
      </c>
      <c r="L126" s="22">
        <f t="shared" si="37"/>
        <v>188</v>
      </c>
      <c r="M126" s="22">
        <f t="shared" si="38"/>
        <v>188</v>
      </c>
      <c r="N126" s="22">
        <f t="shared" si="41"/>
        <v>105.75</v>
      </c>
      <c r="O126" s="29">
        <f t="shared" si="39"/>
        <v>3384</v>
      </c>
      <c r="P126" s="23">
        <f t="shared" si="40"/>
        <v>1903.5</v>
      </c>
    </row>
    <row r="127" spans="1:16" ht="12.75">
      <c r="A127" s="80" t="s">
        <v>453</v>
      </c>
      <c r="B127" s="2" t="s">
        <v>283</v>
      </c>
      <c r="C127" s="2" t="s">
        <v>1198</v>
      </c>
      <c r="D127" s="2" t="s">
        <v>365</v>
      </c>
      <c r="E127" s="2" t="s">
        <v>311</v>
      </c>
      <c r="F127" s="2">
        <v>440</v>
      </c>
      <c r="G127" s="17">
        <v>4.5</v>
      </c>
      <c r="H127" s="2">
        <v>8</v>
      </c>
      <c r="I127" s="15">
        <f t="shared" si="29"/>
        <v>1980</v>
      </c>
      <c r="J127" s="15">
        <f t="shared" si="30"/>
        <v>3520</v>
      </c>
      <c r="K127" s="22">
        <f t="shared" si="36"/>
        <v>99</v>
      </c>
      <c r="L127" s="22">
        <f t="shared" si="37"/>
        <v>176</v>
      </c>
      <c r="M127" s="22">
        <f t="shared" si="38"/>
        <v>176</v>
      </c>
      <c r="N127" s="22">
        <f t="shared" si="41"/>
        <v>99</v>
      </c>
      <c r="O127" s="29">
        <f t="shared" si="39"/>
        <v>3168</v>
      </c>
      <c r="P127" s="23">
        <f t="shared" si="40"/>
        <v>1782</v>
      </c>
    </row>
    <row r="128" spans="1:16" ht="12.75">
      <c r="A128" s="80" t="s">
        <v>466</v>
      </c>
      <c r="B128" s="2" t="s">
        <v>283</v>
      </c>
      <c r="C128" s="2" t="s">
        <v>1200</v>
      </c>
      <c r="D128" s="2" t="s">
        <v>370</v>
      </c>
      <c r="E128" s="2" t="s">
        <v>372</v>
      </c>
      <c r="F128" s="2">
        <v>500</v>
      </c>
      <c r="G128" s="17">
        <v>4.5</v>
      </c>
      <c r="H128" s="2">
        <v>8</v>
      </c>
      <c r="I128" s="15">
        <f t="shared" si="29"/>
        <v>2250</v>
      </c>
      <c r="J128" s="15">
        <f t="shared" si="30"/>
        <v>4000</v>
      </c>
      <c r="K128" s="22">
        <f t="shared" si="36"/>
        <v>112.5</v>
      </c>
      <c r="L128" s="22">
        <f t="shared" si="37"/>
        <v>200</v>
      </c>
      <c r="M128" s="22">
        <f t="shared" si="38"/>
        <v>200</v>
      </c>
      <c r="N128" s="22">
        <f t="shared" si="41"/>
        <v>112.5</v>
      </c>
      <c r="O128" s="29">
        <f t="shared" si="39"/>
        <v>3600</v>
      </c>
      <c r="P128" s="23">
        <f t="shared" si="40"/>
        <v>2025</v>
      </c>
    </row>
    <row r="129" spans="1:16" ht="12.75">
      <c r="A129" s="80" t="s">
        <v>472</v>
      </c>
      <c r="B129" s="2" t="s">
        <v>283</v>
      </c>
      <c r="C129" s="2" t="s">
        <v>1201</v>
      </c>
      <c r="D129" s="2" t="s">
        <v>374</v>
      </c>
      <c r="E129" s="2" t="s">
        <v>376</v>
      </c>
      <c r="F129" s="2">
        <v>270</v>
      </c>
      <c r="G129" s="17">
        <v>4.5</v>
      </c>
      <c r="H129" s="2">
        <v>8</v>
      </c>
      <c r="I129" s="15">
        <f t="shared" si="29"/>
        <v>1215</v>
      </c>
      <c r="J129" s="15">
        <f t="shared" si="30"/>
        <v>2160</v>
      </c>
      <c r="K129" s="22">
        <f t="shared" si="36"/>
        <v>60.75</v>
      </c>
      <c r="L129" s="22">
        <f t="shared" si="37"/>
        <v>108</v>
      </c>
      <c r="M129" s="22">
        <f t="shared" si="38"/>
        <v>108</v>
      </c>
      <c r="N129" s="22">
        <f t="shared" si="41"/>
        <v>60.75</v>
      </c>
      <c r="O129" s="29">
        <f t="shared" si="39"/>
        <v>1944</v>
      </c>
      <c r="P129" s="23">
        <f t="shared" si="40"/>
        <v>1093.5</v>
      </c>
    </row>
    <row r="130" spans="1:16" ht="12.75">
      <c r="A130" s="80" t="s">
        <v>473</v>
      </c>
      <c r="B130" s="2" t="s">
        <v>283</v>
      </c>
      <c r="C130" s="2" t="s">
        <v>1119</v>
      </c>
      <c r="D130" s="2" t="s">
        <v>1069</v>
      </c>
      <c r="E130" s="2" t="s">
        <v>1100</v>
      </c>
      <c r="F130" s="2">
        <v>400</v>
      </c>
      <c r="G130" s="17">
        <v>3.5</v>
      </c>
      <c r="H130" s="2">
        <v>8</v>
      </c>
      <c r="I130" s="15">
        <f t="shared" si="29"/>
        <v>1400</v>
      </c>
      <c r="J130" s="15">
        <f t="shared" si="30"/>
        <v>3200</v>
      </c>
      <c r="K130" s="22">
        <f t="shared" si="36"/>
        <v>70</v>
      </c>
      <c r="L130" s="22">
        <f t="shared" si="37"/>
        <v>160</v>
      </c>
      <c r="M130" s="22">
        <f t="shared" si="38"/>
        <v>160</v>
      </c>
      <c r="N130" s="22">
        <f t="shared" si="41"/>
        <v>70</v>
      </c>
      <c r="O130" s="29">
        <f t="shared" si="39"/>
        <v>2880</v>
      </c>
      <c r="P130" s="23">
        <f t="shared" si="40"/>
        <v>1260</v>
      </c>
    </row>
    <row r="131" spans="1:16" ht="12.75">
      <c r="A131" s="80" t="s">
        <v>476</v>
      </c>
      <c r="B131" s="2" t="s">
        <v>283</v>
      </c>
      <c r="C131" s="2" t="s">
        <v>1121</v>
      </c>
      <c r="D131" s="2" t="s">
        <v>1069</v>
      </c>
      <c r="E131" s="2" t="s">
        <v>1381</v>
      </c>
      <c r="F131" s="2">
        <v>410</v>
      </c>
      <c r="G131" s="17">
        <v>3.5</v>
      </c>
      <c r="H131" s="2">
        <v>8</v>
      </c>
      <c r="I131" s="15">
        <f t="shared" si="29"/>
        <v>1435</v>
      </c>
      <c r="J131" s="15">
        <f t="shared" si="30"/>
        <v>3280</v>
      </c>
      <c r="K131" s="22">
        <f t="shared" si="36"/>
        <v>71.75</v>
      </c>
      <c r="L131" s="22">
        <f t="shared" si="37"/>
        <v>164</v>
      </c>
      <c r="M131" s="22">
        <f t="shared" si="38"/>
        <v>164</v>
      </c>
      <c r="N131" s="22">
        <f t="shared" si="41"/>
        <v>71.75</v>
      </c>
      <c r="O131" s="29">
        <f t="shared" si="39"/>
        <v>2952</v>
      </c>
      <c r="P131" s="23">
        <f t="shared" si="40"/>
        <v>1291.5</v>
      </c>
    </row>
    <row r="132" spans="1:16" ht="12.75">
      <c r="A132" s="80" t="s">
        <v>1600</v>
      </c>
      <c r="B132" s="2" t="s">
        <v>283</v>
      </c>
      <c r="C132" s="2" t="s">
        <v>1123</v>
      </c>
      <c r="D132" s="2" t="s">
        <v>1069</v>
      </c>
      <c r="E132" s="2" t="s">
        <v>1385</v>
      </c>
      <c r="F132" s="2">
        <v>470</v>
      </c>
      <c r="G132" s="17">
        <v>3.5</v>
      </c>
      <c r="H132" s="2">
        <v>8</v>
      </c>
      <c r="I132" s="15">
        <f t="shared" si="29"/>
        <v>1645</v>
      </c>
      <c r="J132" s="15">
        <f t="shared" si="30"/>
        <v>3760</v>
      </c>
      <c r="K132" s="22">
        <f t="shared" si="36"/>
        <v>82.25</v>
      </c>
      <c r="L132" s="22">
        <f t="shared" si="37"/>
        <v>188</v>
      </c>
      <c r="M132" s="22">
        <f t="shared" si="38"/>
        <v>188</v>
      </c>
      <c r="N132" s="22">
        <f t="shared" si="41"/>
        <v>82.25</v>
      </c>
      <c r="O132" s="29">
        <f t="shared" si="39"/>
        <v>3384</v>
      </c>
      <c r="P132" s="23">
        <f t="shared" si="40"/>
        <v>1480.5</v>
      </c>
    </row>
    <row r="133" spans="1:16" ht="12.75">
      <c r="A133" s="80" t="s">
        <v>480</v>
      </c>
      <c r="B133" s="2" t="s">
        <v>283</v>
      </c>
      <c r="C133" s="2" t="s">
        <v>1125</v>
      </c>
      <c r="D133" s="2" t="s">
        <v>1069</v>
      </c>
      <c r="E133" s="2" t="s">
        <v>1382</v>
      </c>
      <c r="F133" s="2">
        <v>430</v>
      </c>
      <c r="G133" s="17">
        <v>3.5</v>
      </c>
      <c r="H133" s="2">
        <v>8</v>
      </c>
      <c r="I133" s="15">
        <f t="shared" si="29"/>
        <v>1505</v>
      </c>
      <c r="J133" s="15">
        <f t="shared" si="30"/>
        <v>3440</v>
      </c>
      <c r="K133" s="22">
        <f t="shared" si="36"/>
        <v>75.25</v>
      </c>
      <c r="L133" s="22">
        <f t="shared" si="37"/>
        <v>172</v>
      </c>
      <c r="M133" s="22">
        <f t="shared" si="38"/>
        <v>172</v>
      </c>
      <c r="N133" s="22">
        <f t="shared" si="41"/>
        <v>75.25</v>
      </c>
      <c r="O133" s="29">
        <f t="shared" si="39"/>
        <v>3096</v>
      </c>
      <c r="P133" s="23">
        <f t="shared" si="40"/>
        <v>1354.5</v>
      </c>
    </row>
    <row r="134" spans="1:16" ht="12.75">
      <c r="A134" s="80" t="s">
        <v>485</v>
      </c>
      <c r="B134" s="2" t="s">
        <v>283</v>
      </c>
      <c r="C134" s="2" t="s">
        <v>1127</v>
      </c>
      <c r="D134" s="2" t="s">
        <v>1069</v>
      </c>
      <c r="E134" s="2" t="s">
        <v>1093</v>
      </c>
      <c r="F134" s="2">
        <v>450</v>
      </c>
      <c r="G134" s="17">
        <v>3.5</v>
      </c>
      <c r="H134" s="2">
        <v>8</v>
      </c>
      <c r="I134" s="15">
        <f t="shared" si="29"/>
        <v>1575</v>
      </c>
      <c r="J134" s="15">
        <f t="shared" si="30"/>
        <v>3600</v>
      </c>
      <c r="K134" s="22">
        <f t="shared" si="36"/>
        <v>78.75</v>
      </c>
      <c r="L134" s="22">
        <f t="shared" si="37"/>
        <v>180</v>
      </c>
      <c r="M134" s="22">
        <f t="shared" si="38"/>
        <v>180</v>
      </c>
      <c r="N134" s="22">
        <f t="shared" si="41"/>
        <v>78.75</v>
      </c>
      <c r="O134" s="29">
        <f t="shared" si="39"/>
        <v>3240</v>
      </c>
      <c r="P134" s="23">
        <f t="shared" si="40"/>
        <v>1417.5</v>
      </c>
    </row>
    <row r="135" spans="1:16" ht="12.75">
      <c r="A135" s="80" t="s">
        <v>491</v>
      </c>
      <c r="B135" s="2" t="s">
        <v>283</v>
      </c>
      <c r="C135" s="2" t="s">
        <v>1129</v>
      </c>
      <c r="D135" s="2" t="s">
        <v>1069</v>
      </c>
      <c r="E135" s="2" t="s">
        <v>1379</v>
      </c>
      <c r="F135" s="2">
        <v>480</v>
      </c>
      <c r="G135" s="17">
        <v>3.5</v>
      </c>
      <c r="H135" s="2">
        <v>8</v>
      </c>
      <c r="I135" s="15">
        <f t="shared" si="29"/>
        <v>1680</v>
      </c>
      <c r="J135" s="15">
        <f t="shared" si="30"/>
        <v>3840</v>
      </c>
      <c r="K135" s="22">
        <f t="shared" si="36"/>
        <v>84</v>
      </c>
      <c r="L135" s="22">
        <f t="shared" si="37"/>
        <v>192</v>
      </c>
      <c r="M135" s="22">
        <f t="shared" si="38"/>
        <v>192</v>
      </c>
      <c r="N135" s="22">
        <f t="shared" si="41"/>
        <v>84</v>
      </c>
      <c r="O135" s="29">
        <f t="shared" si="39"/>
        <v>3456</v>
      </c>
      <c r="P135" s="23">
        <f t="shared" si="40"/>
        <v>1512</v>
      </c>
    </row>
    <row r="136" spans="1:16" ht="12.75">
      <c r="A136" s="80" t="s">
        <v>492</v>
      </c>
      <c r="B136" s="2" t="s">
        <v>283</v>
      </c>
      <c r="C136" s="2" t="s">
        <v>1132</v>
      </c>
      <c r="D136" s="2" t="s">
        <v>1069</v>
      </c>
      <c r="E136" s="2" t="s">
        <v>1386</v>
      </c>
      <c r="F136" s="2">
        <v>670</v>
      </c>
      <c r="G136" s="17">
        <v>3.5</v>
      </c>
      <c r="H136" s="2">
        <v>8</v>
      </c>
      <c r="I136" s="15">
        <f t="shared" si="29"/>
        <v>2345</v>
      </c>
      <c r="J136" s="15">
        <f t="shared" si="30"/>
        <v>5360</v>
      </c>
      <c r="K136" s="22">
        <f t="shared" si="36"/>
        <v>117.25</v>
      </c>
      <c r="L136" s="22">
        <f t="shared" si="37"/>
        <v>268</v>
      </c>
      <c r="M136" s="22">
        <f t="shared" si="38"/>
        <v>268</v>
      </c>
      <c r="N136" s="22">
        <f t="shared" si="41"/>
        <v>117.25</v>
      </c>
      <c r="O136" s="29">
        <f t="shared" si="39"/>
        <v>4824</v>
      </c>
      <c r="P136" s="23">
        <f t="shared" si="40"/>
        <v>2110.5</v>
      </c>
    </row>
    <row r="137" spans="1:16" ht="12.75">
      <c r="A137" s="80" t="s">
        <v>493</v>
      </c>
      <c r="B137" s="2" t="s">
        <v>283</v>
      </c>
      <c r="C137" s="2" t="s">
        <v>1134</v>
      </c>
      <c r="D137" s="2" t="s">
        <v>1069</v>
      </c>
      <c r="E137" s="2" t="s">
        <v>1387</v>
      </c>
      <c r="F137" s="2">
        <v>770</v>
      </c>
      <c r="G137" s="17">
        <v>3.5</v>
      </c>
      <c r="H137" s="2">
        <v>8</v>
      </c>
      <c r="I137" s="15">
        <f t="shared" si="29"/>
        <v>2695</v>
      </c>
      <c r="J137" s="15">
        <f t="shared" si="30"/>
        <v>6160</v>
      </c>
      <c r="K137" s="22">
        <f t="shared" si="36"/>
        <v>134.75</v>
      </c>
      <c r="L137" s="22">
        <f t="shared" si="37"/>
        <v>308</v>
      </c>
      <c r="M137" s="22">
        <f t="shared" si="38"/>
        <v>308</v>
      </c>
      <c r="N137" s="22">
        <f t="shared" si="41"/>
        <v>134.75</v>
      </c>
      <c r="O137" s="29">
        <f t="shared" si="39"/>
        <v>5544</v>
      </c>
      <c r="P137" s="23">
        <f t="shared" si="40"/>
        <v>2425.5</v>
      </c>
    </row>
    <row r="138" spans="1:16" ht="12.75">
      <c r="A138" s="80" t="s">
        <v>497</v>
      </c>
      <c r="B138" s="2" t="s">
        <v>283</v>
      </c>
      <c r="C138" s="2" t="s">
        <v>1137</v>
      </c>
      <c r="D138" s="2" t="s">
        <v>1069</v>
      </c>
      <c r="E138" s="2" t="s">
        <v>1136</v>
      </c>
      <c r="F138" s="2">
        <v>700</v>
      </c>
      <c r="G138" s="17">
        <v>3.5</v>
      </c>
      <c r="H138" s="2">
        <v>8</v>
      </c>
      <c r="I138" s="15">
        <f t="shared" si="29"/>
        <v>2450</v>
      </c>
      <c r="J138" s="15">
        <f t="shared" si="30"/>
        <v>5600</v>
      </c>
      <c r="K138" s="22">
        <f t="shared" si="36"/>
        <v>122.5</v>
      </c>
      <c r="L138" s="22">
        <f t="shared" si="37"/>
        <v>280</v>
      </c>
      <c r="M138" s="22">
        <f t="shared" si="38"/>
        <v>280</v>
      </c>
      <c r="N138" s="22">
        <f t="shared" si="41"/>
        <v>122.5</v>
      </c>
      <c r="O138" s="29">
        <f t="shared" si="39"/>
        <v>5040</v>
      </c>
      <c r="P138" s="23">
        <f t="shared" si="40"/>
        <v>2205</v>
      </c>
    </row>
    <row r="139" spans="1:16" ht="12.75">
      <c r="A139" s="80" t="s">
        <v>499</v>
      </c>
      <c r="B139" s="2" t="s">
        <v>283</v>
      </c>
      <c r="C139" s="2" t="s">
        <v>1139</v>
      </c>
      <c r="D139" s="2" t="s">
        <v>1069</v>
      </c>
      <c r="E139" s="2" t="s">
        <v>1388</v>
      </c>
      <c r="F139" s="2">
        <v>540</v>
      </c>
      <c r="G139" s="17">
        <v>3.5</v>
      </c>
      <c r="H139" s="2">
        <v>8</v>
      </c>
      <c r="I139" s="15">
        <f t="shared" si="29"/>
        <v>1890</v>
      </c>
      <c r="J139" s="15">
        <f t="shared" si="30"/>
        <v>4320</v>
      </c>
      <c r="K139" s="22">
        <f t="shared" si="36"/>
        <v>94.5</v>
      </c>
      <c r="L139" s="22">
        <f t="shared" si="37"/>
        <v>216</v>
      </c>
      <c r="M139" s="22">
        <f t="shared" si="38"/>
        <v>216</v>
      </c>
      <c r="N139" s="22">
        <f t="shared" si="41"/>
        <v>94.5</v>
      </c>
      <c r="O139" s="29">
        <f t="shared" si="39"/>
        <v>3888</v>
      </c>
      <c r="P139" s="23">
        <f t="shared" si="40"/>
        <v>1701</v>
      </c>
    </row>
    <row r="140" spans="1:16" ht="12.75">
      <c r="A140" s="80" t="s">
        <v>502</v>
      </c>
      <c r="B140" s="2" t="s">
        <v>283</v>
      </c>
      <c r="C140" s="2" t="s">
        <v>1389</v>
      </c>
      <c r="D140" s="2" t="s">
        <v>1069</v>
      </c>
      <c r="E140" s="2" t="s">
        <v>1390</v>
      </c>
      <c r="F140" s="2">
        <v>1170</v>
      </c>
      <c r="G140" s="17">
        <v>3.5</v>
      </c>
      <c r="H140" s="2">
        <v>8</v>
      </c>
      <c r="I140" s="15">
        <f t="shared" si="29"/>
        <v>4095</v>
      </c>
      <c r="J140" s="15">
        <f t="shared" si="30"/>
        <v>9360</v>
      </c>
      <c r="K140" s="22">
        <f t="shared" si="36"/>
        <v>204.75</v>
      </c>
      <c r="L140" s="22">
        <f t="shared" si="37"/>
        <v>468</v>
      </c>
      <c r="M140" s="22">
        <f t="shared" si="38"/>
        <v>468</v>
      </c>
      <c r="N140" s="22">
        <f t="shared" si="41"/>
        <v>204.75</v>
      </c>
      <c r="O140" s="29">
        <f t="shared" si="39"/>
        <v>8424</v>
      </c>
      <c r="P140" s="23">
        <f t="shared" si="40"/>
        <v>3685.5</v>
      </c>
    </row>
    <row r="141" spans="7:16" ht="12.75">
      <c r="G141" s="17"/>
      <c r="H141" s="2"/>
      <c r="I141" s="15"/>
      <c r="J141" s="15"/>
      <c r="K141" s="37">
        <f aca="true" t="shared" si="42" ref="K141:P141">SUM(K108:K140)</f>
        <v>4857.35</v>
      </c>
      <c r="L141" s="37">
        <f t="shared" si="42"/>
        <v>8216.4</v>
      </c>
      <c r="M141" s="37">
        <f t="shared" si="42"/>
        <v>8216.4</v>
      </c>
      <c r="N141" s="37">
        <f t="shared" si="42"/>
        <v>4857.35</v>
      </c>
      <c r="O141" s="38">
        <f t="shared" si="42"/>
        <v>147895.2</v>
      </c>
      <c r="P141" s="34">
        <f t="shared" si="42"/>
        <v>87432.3</v>
      </c>
    </row>
    <row r="142" spans="8:16" ht="12.75">
      <c r="H142" s="2"/>
      <c r="I142" s="15"/>
      <c r="J142" s="15"/>
      <c r="K142" s="2"/>
      <c r="L142" s="2"/>
      <c r="M142" s="2"/>
      <c r="N142" s="2"/>
      <c r="O142" s="30"/>
      <c r="P142" s="2"/>
    </row>
    <row r="143" spans="1:16" ht="12.75">
      <c r="A143" s="73" t="s">
        <v>503</v>
      </c>
      <c r="B143" s="2" t="s">
        <v>377</v>
      </c>
      <c r="C143" s="2" t="s">
        <v>1476</v>
      </c>
      <c r="D143" s="2" t="s">
        <v>378</v>
      </c>
      <c r="E143" s="2" t="s">
        <v>380</v>
      </c>
      <c r="F143" s="2">
        <v>5116</v>
      </c>
      <c r="G143" s="2">
        <v>7</v>
      </c>
      <c r="H143" s="2">
        <v>8</v>
      </c>
      <c r="I143" s="15">
        <f t="shared" si="29"/>
        <v>35812</v>
      </c>
      <c r="J143" s="15">
        <f t="shared" si="30"/>
        <v>40928</v>
      </c>
      <c r="K143" s="22">
        <f aca="true" t="shared" si="43" ref="K143:K157">PRODUCT((F143*0.05),G143)</f>
        <v>1790.6000000000001</v>
      </c>
      <c r="L143" s="22">
        <f aca="true" t="shared" si="44" ref="L143:L157">PRODUCT((F143*0.05),H143)</f>
        <v>2046.4</v>
      </c>
      <c r="M143" s="22">
        <f aca="true" t="shared" si="45" ref="M143:M157">PRODUCT((F143*0.05),H143)</f>
        <v>2046.4</v>
      </c>
      <c r="N143" s="22">
        <f>PRODUCT((F143*0.05),G143)</f>
        <v>1790.6000000000001</v>
      </c>
      <c r="O143" s="29">
        <f aca="true" t="shared" si="46" ref="O143:O157">PRODUCT((F143*0.9),H143)</f>
        <v>36835.200000000004</v>
      </c>
      <c r="P143" s="23">
        <f aca="true" t="shared" si="47" ref="P143:P157">PRODUCT(F143*0.9,G143)</f>
        <v>32230.800000000003</v>
      </c>
    </row>
    <row r="144" spans="1:16" ht="12.75">
      <c r="A144" s="73" t="s">
        <v>525</v>
      </c>
      <c r="B144" s="2" t="s">
        <v>377</v>
      </c>
      <c r="C144" s="2" t="s">
        <v>1461</v>
      </c>
      <c r="D144" s="2" t="s">
        <v>392</v>
      </c>
      <c r="E144" s="2" t="s">
        <v>393</v>
      </c>
      <c r="F144" s="2">
        <v>300</v>
      </c>
      <c r="G144" s="17">
        <v>4.5</v>
      </c>
      <c r="H144" s="2">
        <v>8</v>
      </c>
      <c r="I144" s="15">
        <f t="shared" si="29"/>
        <v>1350</v>
      </c>
      <c r="J144" s="15">
        <f t="shared" si="30"/>
        <v>2400</v>
      </c>
      <c r="K144" s="22">
        <f t="shared" si="43"/>
        <v>67.5</v>
      </c>
      <c r="L144" s="22">
        <f t="shared" si="44"/>
        <v>120</v>
      </c>
      <c r="M144" s="22">
        <f t="shared" si="45"/>
        <v>120</v>
      </c>
      <c r="N144" s="22">
        <f aca="true" t="shared" si="48" ref="N144:N157">PRODUCT((F144*0.05),G144)</f>
        <v>67.5</v>
      </c>
      <c r="O144" s="29">
        <f t="shared" si="46"/>
        <v>2160</v>
      </c>
      <c r="P144" s="23">
        <f t="shared" si="47"/>
        <v>1215</v>
      </c>
    </row>
    <row r="145" spans="1:16" ht="12.75">
      <c r="A145" s="73" t="s">
        <v>977</v>
      </c>
      <c r="B145" s="2" t="s">
        <v>377</v>
      </c>
      <c r="C145" s="2" t="s">
        <v>1462</v>
      </c>
      <c r="D145" s="2" t="s">
        <v>395</v>
      </c>
      <c r="E145" s="2" t="s">
        <v>396</v>
      </c>
      <c r="F145" s="2">
        <v>727</v>
      </c>
      <c r="G145" s="17">
        <v>4.5</v>
      </c>
      <c r="H145" s="2">
        <v>8</v>
      </c>
      <c r="I145" s="15">
        <f t="shared" si="29"/>
        <v>3271.5</v>
      </c>
      <c r="J145" s="15">
        <f t="shared" si="30"/>
        <v>5816</v>
      </c>
      <c r="K145" s="22">
        <f t="shared" si="43"/>
        <v>163.57500000000002</v>
      </c>
      <c r="L145" s="22">
        <f t="shared" si="44"/>
        <v>290.8</v>
      </c>
      <c r="M145" s="22">
        <f t="shared" si="45"/>
        <v>290.8</v>
      </c>
      <c r="N145" s="22">
        <f t="shared" si="48"/>
        <v>163.57500000000002</v>
      </c>
      <c r="O145" s="29">
        <f t="shared" si="46"/>
        <v>5234.400000000001</v>
      </c>
      <c r="P145" s="23">
        <f t="shared" si="47"/>
        <v>2944.3500000000004</v>
      </c>
    </row>
    <row r="146" spans="1:16" ht="12.75">
      <c r="A146" s="73" t="s">
        <v>528</v>
      </c>
      <c r="B146" s="2" t="s">
        <v>377</v>
      </c>
      <c r="C146" s="2" t="s">
        <v>1463</v>
      </c>
      <c r="D146" s="2" t="s">
        <v>398</v>
      </c>
      <c r="E146" s="2" t="s">
        <v>400</v>
      </c>
      <c r="F146" s="2">
        <v>288</v>
      </c>
      <c r="G146" s="17">
        <v>4.5</v>
      </c>
      <c r="H146" s="2">
        <v>8</v>
      </c>
      <c r="I146" s="15">
        <f t="shared" si="29"/>
        <v>1296</v>
      </c>
      <c r="J146" s="15">
        <f t="shared" si="30"/>
        <v>2304</v>
      </c>
      <c r="K146" s="22">
        <f t="shared" si="43"/>
        <v>64.8</v>
      </c>
      <c r="L146" s="22">
        <f t="shared" si="44"/>
        <v>115.2</v>
      </c>
      <c r="M146" s="22">
        <f t="shared" si="45"/>
        <v>115.2</v>
      </c>
      <c r="N146" s="22">
        <f t="shared" si="48"/>
        <v>64.8</v>
      </c>
      <c r="O146" s="29">
        <f t="shared" si="46"/>
        <v>2073.6</v>
      </c>
      <c r="P146" s="23">
        <f t="shared" si="47"/>
        <v>1166.3999999999999</v>
      </c>
    </row>
    <row r="147" spans="1:16" ht="12.75">
      <c r="A147" s="73" t="s">
        <v>531</v>
      </c>
      <c r="B147" s="2" t="s">
        <v>377</v>
      </c>
      <c r="C147" s="2" t="s">
        <v>1464</v>
      </c>
      <c r="D147" s="2" t="s">
        <v>402</v>
      </c>
      <c r="E147" s="2" t="s">
        <v>122</v>
      </c>
      <c r="F147" s="2">
        <v>540</v>
      </c>
      <c r="G147" s="17">
        <v>4.5</v>
      </c>
      <c r="H147" s="2">
        <v>8</v>
      </c>
      <c r="I147" s="15">
        <f t="shared" si="29"/>
        <v>2430</v>
      </c>
      <c r="J147" s="15">
        <f t="shared" si="30"/>
        <v>4320</v>
      </c>
      <c r="K147" s="22">
        <f t="shared" si="43"/>
        <v>121.5</v>
      </c>
      <c r="L147" s="22">
        <f t="shared" si="44"/>
        <v>216</v>
      </c>
      <c r="M147" s="22">
        <f t="shared" si="45"/>
        <v>216</v>
      </c>
      <c r="N147" s="22">
        <f t="shared" si="48"/>
        <v>121.5</v>
      </c>
      <c r="O147" s="29">
        <f t="shared" si="46"/>
        <v>3888</v>
      </c>
      <c r="P147" s="23">
        <f t="shared" si="47"/>
        <v>2187</v>
      </c>
    </row>
    <row r="148" spans="1:16" ht="12.75">
      <c r="A148" s="73" t="s">
        <v>533</v>
      </c>
      <c r="B148" s="2" t="s">
        <v>377</v>
      </c>
      <c r="C148" s="2" t="s">
        <v>1465</v>
      </c>
      <c r="D148" s="2" t="s">
        <v>404</v>
      </c>
      <c r="E148" s="2" t="s">
        <v>275</v>
      </c>
      <c r="F148" s="2">
        <v>450</v>
      </c>
      <c r="G148" s="17">
        <v>4.5</v>
      </c>
      <c r="H148" s="2">
        <v>8</v>
      </c>
      <c r="I148" s="15">
        <f t="shared" si="29"/>
        <v>2025</v>
      </c>
      <c r="J148" s="15">
        <f t="shared" si="30"/>
        <v>3600</v>
      </c>
      <c r="K148" s="22">
        <f t="shared" si="43"/>
        <v>101.25</v>
      </c>
      <c r="L148" s="22">
        <f t="shared" si="44"/>
        <v>180</v>
      </c>
      <c r="M148" s="22">
        <f t="shared" si="45"/>
        <v>180</v>
      </c>
      <c r="N148" s="22">
        <f t="shared" si="48"/>
        <v>101.25</v>
      </c>
      <c r="O148" s="29">
        <f t="shared" si="46"/>
        <v>3240</v>
      </c>
      <c r="P148" s="23">
        <f t="shared" si="47"/>
        <v>1822.5</v>
      </c>
    </row>
    <row r="149" spans="1:16" ht="12.75">
      <c r="A149" s="73" t="s">
        <v>1601</v>
      </c>
      <c r="B149" s="2" t="s">
        <v>377</v>
      </c>
      <c r="C149" s="2" t="s">
        <v>1466</v>
      </c>
      <c r="D149" s="2" t="s">
        <v>406</v>
      </c>
      <c r="E149" s="2" t="s">
        <v>418</v>
      </c>
      <c r="F149" s="2">
        <v>730</v>
      </c>
      <c r="G149" s="17">
        <v>4.5</v>
      </c>
      <c r="H149" s="2">
        <v>8</v>
      </c>
      <c r="I149" s="15">
        <f t="shared" si="29"/>
        <v>3285</v>
      </c>
      <c r="J149" s="15">
        <f t="shared" si="30"/>
        <v>5840</v>
      </c>
      <c r="K149" s="22">
        <f t="shared" si="43"/>
        <v>164.25</v>
      </c>
      <c r="L149" s="22">
        <f t="shared" si="44"/>
        <v>292</v>
      </c>
      <c r="M149" s="22">
        <f t="shared" si="45"/>
        <v>292</v>
      </c>
      <c r="N149" s="22">
        <f t="shared" si="48"/>
        <v>164.25</v>
      </c>
      <c r="O149" s="29">
        <f t="shared" si="46"/>
        <v>5256</v>
      </c>
      <c r="P149" s="23">
        <f t="shared" si="47"/>
        <v>2956.5</v>
      </c>
    </row>
    <row r="150" spans="1:16" ht="12.75">
      <c r="A150" s="73" t="s">
        <v>535</v>
      </c>
      <c r="B150" s="2" t="s">
        <v>377</v>
      </c>
      <c r="C150" s="2" t="s">
        <v>1467</v>
      </c>
      <c r="D150" s="2" t="s">
        <v>420</v>
      </c>
      <c r="E150" s="2" t="s">
        <v>422</v>
      </c>
      <c r="F150" s="2">
        <v>438</v>
      </c>
      <c r="G150" s="17">
        <v>4.5</v>
      </c>
      <c r="H150" s="2">
        <v>8</v>
      </c>
      <c r="I150" s="15">
        <f aca="true" t="shared" si="49" ref="I150:I217">PRODUCT(F150,G150)</f>
        <v>1971</v>
      </c>
      <c r="J150" s="15">
        <f aca="true" t="shared" si="50" ref="J150:J217">PRODUCT(F150,H150)</f>
        <v>3504</v>
      </c>
      <c r="K150" s="22">
        <f t="shared" si="43"/>
        <v>98.55000000000001</v>
      </c>
      <c r="L150" s="22">
        <f t="shared" si="44"/>
        <v>175.20000000000002</v>
      </c>
      <c r="M150" s="22">
        <f t="shared" si="45"/>
        <v>175.20000000000002</v>
      </c>
      <c r="N150" s="22">
        <f t="shared" si="48"/>
        <v>98.55000000000001</v>
      </c>
      <c r="O150" s="29">
        <f t="shared" si="46"/>
        <v>3153.6</v>
      </c>
      <c r="P150" s="23">
        <f t="shared" si="47"/>
        <v>1773.8999999999999</v>
      </c>
    </row>
    <row r="151" spans="1:16" ht="12.75">
      <c r="A151" s="73" t="s">
        <v>538</v>
      </c>
      <c r="B151" s="2" t="s">
        <v>377</v>
      </c>
      <c r="C151" s="2" t="s">
        <v>1468</v>
      </c>
      <c r="D151" s="2" t="s">
        <v>424</v>
      </c>
      <c r="E151" s="2" t="s">
        <v>426</v>
      </c>
      <c r="F151" s="2">
        <v>490</v>
      </c>
      <c r="G151" s="17">
        <v>4.5</v>
      </c>
      <c r="H151" s="2">
        <v>8</v>
      </c>
      <c r="I151" s="15">
        <f t="shared" si="49"/>
        <v>2205</v>
      </c>
      <c r="J151" s="15">
        <f t="shared" si="50"/>
        <v>3920</v>
      </c>
      <c r="K151" s="22">
        <f t="shared" si="43"/>
        <v>110.25</v>
      </c>
      <c r="L151" s="22">
        <f t="shared" si="44"/>
        <v>196</v>
      </c>
      <c r="M151" s="22">
        <f t="shared" si="45"/>
        <v>196</v>
      </c>
      <c r="N151" s="22">
        <f t="shared" si="48"/>
        <v>110.25</v>
      </c>
      <c r="O151" s="29">
        <f t="shared" si="46"/>
        <v>3528</v>
      </c>
      <c r="P151" s="23">
        <f t="shared" si="47"/>
        <v>1984.5</v>
      </c>
    </row>
    <row r="152" spans="1:16" ht="12.75">
      <c r="A152" s="73" t="s">
        <v>540</v>
      </c>
      <c r="B152" s="2" t="s">
        <v>377</v>
      </c>
      <c r="C152" s="2" t="s">
        <v>1469</v>
      </c>
      <c r="D152" s="2" t="s">
        <v>428</v>
      </c>
      <c r="E152" s="2" t="s">
        <v>45</v>
      </c>
      <c r="F152" s="2">
        <v>560</v>
      </c>
      <c r="G152" s="17">
        <v>4.5</v>
      </c>
      <c r="H152" s="2">
        <v>8</v>
      </c>
      <c r="I152" s="15">
        <f t="shared" si="49"/>
        <v>2520</v>
      </c>
      <c r="J152" s="15">
        <f t="shared" si="50"/>
        <v>4480</v>
      </c>
      <c r="K152" s="22">
        <f t="shared" si="43"/>
        <v>126</v>
      </c>
      <c r="L152" s="22">
        <f t="shared" si="44"/>
        <v>224</v>
      </c>
      <c r="M152" s="22">
        <f t="shared" si="45"/>
        <v>224</v>
      </c>
      <c r="N152" s="22">
        <f t="shared" si="48"/>
        <v>126</v>
      </c>
      <c r="O152" s="29">
        <f t="shared" si="46"/>
        <v>4032</v>
      </c>
      <c r="P152" s="23">
        <f t="shared" si="47"/>
        <v>2268</v>
      </c>
    </row>
    <row r="153" spans="1:16" ht="12.75">
      <c r="A153" s="73" t="s">
        <v>547</v>
      </c>
      <c r="B153" s="2" t="s">
        <v>377</v>
      </c>
      <c r="C153" s="2" t="s">
        <v>1471</v>
      </c>
      <c r="D153" s="2" t="s">
        <v>1069</v>
      </c>
      <c r="E153" s="2" t="s">
        <v>1391</v>
      </c>
      <c r="F153" s="2">
        <v>790</v>
      </c>
      <c r="G153" s="17">
        <v>3.5</v>
      </c>
      <c r="H153" s="2">
        <v>8</v>
      </c>
      <c r="I153" s="15">
        <f t="shared" si="49"/>
        <v>2765</v>
      </c>
      <c r="J153" s="15">
        <f t="shared" si="50"/>
        <v>6320</v>
      </c>
      <c r="K153" s="22">
        <f t="shared" si="43"/>
        <v>138.25</v>
      </c>
      <c r="L153" s="22">
        <f t="shared" si="44"/>
        <v>316</v>
      </c>
      <c r="M153" s="22">
        <f t="shared" si="45"/>
        <v>316</v>
      </c>
      <c r="N153" s="22">
        <f t="shared" si="48"/>
        <v>138.25</v>
      </c>
      <c r="O153" s="29">
        <f t="shared" si="46"/>
        <v>5688</v>
      </c>
      <c r="P153" s="23">
        <f t="shared" si="47"/>
        <v>2488.5</v>
      </c>
    </row>
    <row r="154" spans="1:16" ht="12.75">
      <c r="A154" s="73" t="s">
        <v>549</v>
      </c>
      <c r="B154" s="2" t="s">
        <v>377</v>
      </c>
      <c r="C154" s="2" t="s">
        <v>1472</v>
      </c>
      <c r="D154" s="2" t="s">
        <v>1069</v>
      </c>
      <c r="E154" s="2" t="s">
        <v>1376</v>
      </c>
      <c r="F154" s="2">
        <v>530</v>
      </c>
      <c r="G154" s="17">
        <v>3.5</v>
      </c>
      <c r="H154" s="2">
        <v>8</v>
      </c>
      <c r="I154" s="15">
        <f t="shared" si="49"/>
        <v>1855</v>
      </c>
      <c r="J154" s="15">
        <f t="shared" si="50"/>
        <v>4240</v>
      </c>
      <c r="K154" s="22">
        <f t="shared" si="43"/>
        <v>92.75</v>
      </c>
      <c r="L154" s="22">
        <f t="shared" si="44"/>
        <v>212</v>
      </c>
      <c r="M154" s="22">
        <f t="shared" si="45"/>
        <v>212</v>
      </c>
      <c r="N154" s="22">
        <f t="shared" si="48"/>
        <v>92.75</v>
      </c>
      <c r="O154" s="29">
        <f t="shared" si="46"/>
        <v>3816</v>
      </c>
      <c r="P154" s="23">
        <f t="shared" si="47"/>
        <v>1669.5</v>
      </c>
    </row>
    <row r="155" spans="1:16" ht="12.75">
      <c r="A155" s="73" t="s">
        <v>550</v>
      </c>
      <c r="B155" s="2" t="s">
        <v>377</v>
      </c>
      <c r="C155" s="2" t="s">
        <v>1473</v>
      </c>
      <c r="D155" s="2" t="s">
        <v>1069</v>
      </c>
      <c r="E155" s="2" t="s">
        <v>1376</v>
      </c>
      <c r="F155" s="2">
        <v>530</v>
      </c>
      <c r="G155" s="17">
        <v>3.5</v>
      </c>
      <c r="H155" s="2">
        <v>8</v>
      </c>
      <c r="I155" s="15">
        <f t="shared" si="49"/>
        <v>1855</v>
      </c>
      <c r="J155" s="15">
        <f t="shared" si="50"/>
        <v>4240</v>
      </c>
      <c r="K155" s="22">
        <f t="shared" si="43"/>
        <v>92.75</v>
      </c>
      <c r="L155" s="22">
        <f t="shared" si="44"/>
        <v>212</v>
      </c>
      <c r="M155" s="22">
        <f t="shared" si="45"/>
        <v>212</v>
      </c>
      <c r="N155" s="22">
        <f t="shared" si="48"/>
        <v>92.75</v>
      </c>
      <c r="O155" s="29">
        <f t="shared" si="46"/>
        <v>3816</v>
      </c>
      <c r="P155" s="23">
        <f t="shared" si="47"/>
        <v>1669.5</v>
      </c>
    </row>
    <row r="156" spans="1:16" ht="12.75">
      <c r="A156" s="73" t="s">
        <v>551</v>
      </c>
      <c r="B156" s="2" t="s">
        <v>377</v>
      </c>
      <c r="C156" s="2" t="s">
        <v>1474</v>
      </c>
      <c r="D156" s="2" t="s">
        <v>1069</v>
      </c>
      <c r="E156" s="2" t="s">
        <v>1392</v>
      </c>
      <c r="F156" s="2">
        <v>780</v>
      </c>
      <c r="G156" s="17">
        <v>3.5</v>
      </c>
      <c r="H156" s="2">
        <v>8</v>
      </c>
      <c r="I156" s="15">
        <f t="shared" si="49"/>
        <v>2730</v>
      </c>
      <c r="J156" s="15">
        <f t="shared" si="50"/>
        <v>6240</v>
      </c>
      <c r="K156" s="22">
        <f t="shared" si="43"/>
        <v>136.5</v>
      </c>
      <c r="L156" s="22">
        <f t="shared" si="44"/>
        <v>312</v>
      </c>
      <c r="M156" s="22">
        <f t="shared" si="45"/>
        <v>312</v>
      </c>
      <c r="N156" s="22">
        <f t="shared" si="48"/>
        <v>136.5</v>
      </c>
      <c r="O156" s="29">
        <f t="shared" si="46"/>
        <v>5616</v>
      </c>
      <c r="P156" s="23">
        <f t="shared" si="47"/>
        <v>2457</v>
      </c>
    </row>
    <row r="157" spans="1:16" ht="12.75">
      <c r="A157" s="73" t="s">
        <v>1602</v>
      </c>
      <c r="B157" s="2" t="s">
        <v>377</v>
      </c>
      <c r="C157" s="2" t="s">
        <v>1475</v>
      </c>
      <c r="D157" s="2" t="s">
        <v>1069</v>
      </c>
      <c r="E157" s="2" t="s">
        <v>1381</v>
      </c>
      <c r="F157" s="2">
        <v>410</v>
      </c>
      <c r="G157" s="17">
        <v>3.5</v>
      </c>
      <c r="H157" s="2">
        <v>8</v>
      </c>
      <c r="I157" s="15">
        <f t="shared" si="49"/>
        <v>1435</v>
      </c>
      <c r="J157" s="15">
        <f t="shared" si="50"/>
        <v>3280</v>
      </c>
      <c r="K157" s="22">
        <f t="shared" si="43"/>
        <v>71.75</v>
      </c>
      <c r="L157" s="22">
        <f t="shared" si="44"/>
        <v>164</v>
      </c>
      <c r="M157" s="22">
        <f t="shared" si="45"/>
        <v>164</v>
      </c>
      <c r="N157" s="22">
        <f t="shared" si="48"/>
        <v>71.75</v>
      </c>
      <c r="O157" s="29">
        <f t="shared" si="46"/>
        <v>2952</v>
      </c>
      <c r="P157" s="23">
        <f t="shared" si="47"/>
        <v>1291.5</v>
      </c>
    </row>
    <row r="158" spans="7:16" ht="12.75">
      <c r="G158" s="17"/>
      <c r="H158" s="2"/>
      <c r="I158" s="15"/>
      <c r="J158" s="15"/>
      <c r="K158" s="37">
        <f aca="true" t="shared" si="51" ref="K158:P158">SUM(K143:K157)</f>
        <v>3340.2750000000005</v>
      </c>
      <c r="L158" s="37">
        <f t="shared" si="51"/>
        <v>5071.6</v>
      </c>
      <c r="M158" s="37">
        <f t="shared" si="51"/>
        <v>5071.6</v>
      </c>
      <c r="N158" s="37">
        <f t="shared" si="51"/>
        <v>3340.2750000000005</v>
      </c>
      <c r="O158" s="38">
        <f t="shared" si="51"/>
        <v>91288.8</v>
      </c>
      <c r="P158" s="34">
        <f t="shared" si="51"/>
        <v>60124.950000000004</v>
      </c>
    </row>
    <row r="159" spans="8:16" ht="12.75">
      <c r="H159" s="2"/>
      <c r="I159" s="15"/>
      <c r="J159" s="15"/>
      <c r="K159" s="2"/>
      <c r="L159" s="2"/>
      <c r="M159" s="2"/>
      <c r="N159" s="2"/>
      <c r="O159" s="30"/>
      <c r="P159" s="2"/>
    </row>
    <row r="160" spans="1:16" ht="12.75">
      <c r="A160" s="82" t="s">
        <v>555</v>
      </c>
      <c r="B160" s="2" t="s">
        <v>434</v>
      </c>
      <c r="C160" s="2" t="s">
        <v>1202</v>
      </c>
      <c r="D160" s="2" t="s">
        <v>435</v>
      </c>
      <c r="E160" s="2" t="s">
        <v>437</v>
      </c>
      <c r="F160" s="2">
        <v>4840</v>
      </c>
      <c r="G160" s="2">
        <v>7</v>
      </c>
      <c r="H160" s="2">
        <v>8</v>
      </c>
      <c r="I160" s="15">
        <f t="shared" si="49"/>
        <v>33880</v>
      </c>
      <c r="J160" s="15">
        <f t="shared" si="50"/>
        <v>38720</v>
      </c>
      <c r="K160" s="22">
        <f aca="true" t="shared" si="52" ref="K160:K168">PRODUCT((F160*0.05),G160)</f>
        <v>1694</v>
      </c>
      <c r="L160" s="22">
        <f aca="true" t="shared" si="53" ref="L160:L168">PRODUCT((F160*0.05),H160)</f>
        <v>1936</v>
      </c>
      <c r="M160" s="22">
        <f aca="true" t="shared" si="54" ref="M160:M168">PRODUCT((F160*0.05),H160)</f>
        <v>1936</v>
      </c>
      <c r="N160" s="22">
        <f>PRODUCT((F160*0.05),G160)</f>
        <v>1694</v>
      </c>
      <c r="O160" s="29">
        <f aca="true" t="shared" si="55" ref="O160:O168">PRODUCT((F160*0.9),H160)</f>
        <v>34848</v>
      </c>
      <c r="P160" s="23">
        <f aca="true" t="shared" si="56" ref="P160:P168">PRODUCT(F160*0.9,G160)</f>
        <v>30492</v>
      </c>
    </row>
    <row r="161" spans="1:16" ht="12.75">
      <c r="A161" s="82" t="s">
        <v>1604</v>
      </c>
      <c r="B161" s="2" t="s">
        <v>434</v>
      </c>
      <c r="C161" s="2" t="s">
        <v>1482</v>
      </c>
      <c r="D161" s="2" t="s">
        <v>450</v>
      </c>
      <c r="E161" s="2" t="s">
        <v>452</v>
      </c>
      <c r="F161" s="2">
        <v>212</v>
      </c>
      <c r="G161" s="17">
        <v>4.5</v>
      </c>
      <c r="H161" s="2">
        <v>8</v>
      </c>
      <c r="I161" s="15">
        <f t="shared" si="49"/>
        <v>954</v>
      </c>
      <c r="J161" s="15">
        <f t="shared" si="50"/>
        <v>1696</v>
      </c>
      <c r="K161" s="22">
        <f t="shared" si="52"/>
        <v>47.7</v>
      </c>
      <c r="L161" s="22">
        <f t="shared" si="53"/>
        <v>84.80000000000001</v>
      </c>
      <c r="M161" s="22">
        <f t="shared" si="54"/>
        <v>84.80000000000001</v>
      </c>
      <c r="N161" s="22">
        <f aca="true" t="shared" si="57" ref="N161:N168">PRODUCT((F161*0.05),G161)</f>
        <v>47.7</v>
      </c>
      <c r="O161" s="29">
        <f t="shared" si="55"/>
        <v>1526.4</v>
      </c>
      <c r="P161" s="23">
        <f t="shared" si="56"/>
        <v>858.6</v>
      </c>
    </row>
    <row r="162" spans="1:16" ht="12.75">
      <c r="A162" s="82" t="s">
        <v>568</v>
      </c>
      <c r="B162" s="2" t="s">
        <v>434</v>
      </c>
      <c r="C162" s="2" t="s">
        <v>1483</v>
      </c>
      <c r="D162" s="2" t="s">
        <v>454</v>
      </c>
      <c r="E162" s="2" t="s">
        <v>455</v>
      </c>
      <c r="F162" s="2">
        <v>480</v>
      </c>
      <c r="G162" s="17">
        <v>4.5</v>
      </c>
      <c r="H162" s="2">
        <v>8</v>
      </c>
      <c r="I162" s="15">
        <f t="shared" si="49"/>
        <v>2160</v>
      </c>
      <c r="J162" s="15">
        <f t="shared" si="50"/>
        <v>3840</v>
      </c>
      <c r="K162" s="22">
        <f t="shared" si="52"/>
        <v>108</v>
      </c>
      <c r="L162" s="22">
        <f t="shared" si="53"/>
        <v>192</v>
      </c>
      <c r="M162" s="22">
        <f t="shared" si="54"/>
        <v>192</v>
      </c>
      <c r="N162" s="22">
        <f t="shared" si="57"/>
        <v>108</v>
      </c>
      <c r="O162" s="29">
        <f t="shared" si="55"/>
        <v>3456</v>
      </c>
      <c r="P162" s="23">
        <f t="shared" si="56"/>
        <v>1944</v>
      </c>
    </row>
    <row r="163" spans="1:16" ht="12.75">
      <c r="A163" s="82" t="s">
        <v>1605</v>
      </c>
      <c r="B163" s="2" t="s">
        <v>434</v>
      </c>
      <c r="C163" s="2" t="s">
        <v>1484</v>
      </c>
      <c r="D163" s="2" t="s">
        <v>1069</v>
      </c>
      <c r="E163" s="2" t="s">
        <v>1388</v>
      </c>
      <c r="F163" s="2">
        <v>450</v>
      </c>
      <c r="G163" s="17">
        <v>3.5</v>
      </c>
      <c r="H163" s="2">
        <v>8</v>
      </c>
      <c r="I163" s="15">
        <f t="shared" si="49"/>
        <v>1575</v>
      </c>
      <c r="J163" s="15">
        <f t="shared" si="50"/>
        <v>3600</v>
      </c>
      <c r="K163" s="22">
        <f t="shared" si="52"/>
        <v>78.75</v>
      </c>
      <c r="L163" s="22">
        <f t="shared" si="53"/>
        <v>180</v>
      </c>
      <c r="M163" s="22">
        <f t="shared" si="54"/>
        <v>180</v>
      </c>
      <c r="N163" s="22">
        <f t="shared" si="57"/>
        <v>78.75</v>
      </c>
      <c r="O163" s="29">
        <f t="shared" si="55"/>
        <v>3240</v>
      </c>
      <c r="P163" s="23">
        <f t="shared" si="56"/>
        <v>1417.5</v>
      </c>
    </row>
    <row r="164" spans="1:16" ht="12.75">
      <c r="A164" s="82" t="s">
        <v>573</v>
      </c>
      <c r="B164" s="2" t="s">
        <v>434</v>
      </c>
      <c r="C164" s="2" t="s">
        <v>1485</v>
      </c>
      <c r="D164" s="2" t="s">
        <v>1069</v>
      </c>
      <c r="E164" s="2" t="s">
        <v>1394</v>
      </c>
      <c r="F164" s="2">
        <v>1330</v>
      </c>
      <c r="G164" s="17">
        <v>3.5</v>
      </c>
      <c r="H164" s="2">
        <v>8</v>
      </c>
      <c r="I164" s="15">
        <f t="shared" si="49"/>
        <v>4655</v>
      </c>
      <c r="J164" s="15">
        <f t="shared" si="50"/>
        <v>10640</v>
      </c>
      <c r="K164" s="22">
        <f t="shared" si="52"/>
        <v>232.75</v>
      </c>
      <c r="L164" s="22">
        <f t="shared" si="53"/>
        <v>532</v>
      </c>
      <c r="M164" s="22">
        <f t="shared" si="54"/>
        <v>532</v>
      </c>
      <c r="N164" s="22">
        <f t="shared" si="57"/>
        <v>232.75</v>
      </c>
      <c r="O164" s="29">
        <f t="shared" si="55"/>
        <v>9576</v>
      </c>
      <c r="P164" s="23">
        <f t="shared" si="56"/>
        <v>4189.5</v>
      </c>
    </row>
    <row r="165" spans="1:16" ht="12.75">
      <c r="A165" s="82" t="s">
        <v>577</v>
      </c>
      <c r="B165" s="2" t="s">
        <v>434</v>
      </c>
      <c r="C165" s="2" t="s">
        <v>1486</v>
      </c>
      <c r="D165" s="2" t="s">
        <v>1069</v>
      </c>
      <c r="E165" s="2" t="s">
        <v>1396</v>
      </c>
      <c r="F165" s="2">
        <v>1160</v>
      </c>
      <c r="G165" s="17">
        <v>3.5</v>
      </c>
      <c r="H165" s="2">
        <v>8</v>
      </c>
      <c r="I165" s="15">
        <f t="shared" si="49"/>
        <v>4060</v>
      </c>
      <c r="J165" s="15">
        <f t="shared" si="50"/>
        <v>9280</v>
      </c>
      <c r="K165" s="22">
        <f t="shared" si="52"/>
        <v>203</v>
      </c>
      <c r="L165" s="22">
        <f t="shared" si="53"/>
        <v>464</v>
      </c>
      <c r="M165" s="22">
        <f t="shared" si="54"/>
        <v>464</v>
      </c>
      <c r="N165" s="22">
        <f t="shared" si="57"/>
        <v>203</v>
      </c>
      <c r="O165" s="29">
        <f t="shared" si="55"/>
        <v>8352</v>
      </c>
      <c r="P165" s="23">
        <f t="shared" si="56"/>
        <v>3654</v>
      </c>
    </row>
    <row r="166" spans="1:16" ht="12.75">
      <c r="A166" s="82" t="s">
        <v>583</v>
      </c>
      <c r="B166" s="2" t="s">
        <v>434</v>
      </c>
      <c r="C166" s="2" t="s">
        <v>1487</v>
      </c>
      <c r="D166" s="2" t="s">
        <v>1069</v>
      </c>
      <c r="E166" s="2" t="s">
        <v>1387</v>
      </c>
      <c r="F166" s="2">
        <v>770</v>
      </c>
      <c r="G166" s="17">
        <v>3.5</v>
      </c>
      <c r="H166" s="2">
        <v>8</v>
      </c>
      <c r="I166" s="15">
        <f t="shared" si="49"/>
        <v>2695</v>
      </c>
      <c r="J166" s="15">
        <f t="shared" si="50"/>
        <v>6160</v>
      </c>
      <c r="K166" s="22">
        <f t="shared" si="52"/>
        <v>134.75</v>
      </c>
      <c r="L166" s="22">
        <f t="shared" si="53"/>
        <v>308</v>
      </c>
      <c r="M166" s="22">
        <f t="shared" si="54"/>
        <v>308</v>
      </c>
      <c r="N166" s="22">
        <f t="shared" si="57"/>
        <v>134.75</v>
      </c>
      <c r="O166" s="29">
        <f t="shared" si="55"/>
        <v>5544</v>
      </c>
      <c r="P166" s="23">
        <f t="shared" si="56"/>
        <v>2425.5</v>
      </c>
    </row>
    <row r="167" spans="1:16" ht="12.75">
      <c r="A167" s="82" t="s">
        <v>587</v>
      </c>
      <c r="B167" s="2" t="s">
        <v>434</v>
      </c>
      <c r="C167" s="2" t="s">
        <v>1488</v>
      </c>
      <c r="D167" s="2" t="s">
        <v>1069</v>
      </c>
      <c r="E167" s="2" t="s">
        <v>1091</v>
      </c>
      <c r="F167" s="2">
        <v>350</v>
      </c>
      <c r="G167" s="17">
        <v>3.5</v>
      </c>
      <c r="H167" s="2">
        <v>8</v>
      </c>
      <c r="I167" s="15">
        <f t="shared" si="49"/>
        <v>1225</v>
      </c>
      <c r="J167" s="15">
        <f t="shared" si="50"/>
        <v>2800</v>
      </c>
      <c r="K167" s="22">
        <f t="shared" si="52"/>
        <v>61.25</v>
      </c>
      <c r="L167" s="22">
        <f t="shared" si="53"/>
        <v>140</v>
      </c>
      <c r="M167" s="22">
        <f t="shared" si="54"/>
        <v>140</v>
      </c>
      <c r="N167" s="22">
        <f t="shared" si="57"/>
        <v>61.25</v>
      </c>
      <c r="O167" s="29">
        <f t="shared" si="55"/>
        <v>2520</v>
      </c>
      <c r="P167" s="23">
        <f t="shared" si="56"/>
        <v>1102.5</v>
      </c>
    </row>
    <row r="168" spans="1:16" ht="12.75">
      <c r="A168" s="82" t="s">
        <v>589</v>
      </c>
      <c r="B168" s="2" t="s">
        <v>434</v>
      </c>
      <c r="C168" s="2" t="s">
        <v>1489</v>
      </c>
      <c r="D168" s="2" t="s">
        <v>1069</v>
      </c>
      <c r="E168" s="2" t="s">
        <v>1395</v>
      </c>
      <c r="F168" s="2">
        <v>590</v>
      </c>
      <c r="G168" s="17">
        <v>3.5</v>
      </c>
      <c r="H168" s="2">
        <v>8</v>
      </c>
      <c r="I168" s="15">
        <f t="shared" si="49"/>
        <v>2065</v>
      </c>
      <c r="J168" s="15">
        <f t="shared" si="50"/>
        <v>4720</v>
      </c>
      <c r="K168" s="22">
        <f t="shared" si="52"/>
        <v>103.25</v>
      </c>
      <c r="L168" s="22">
        <f t="shared" si="53"/>
        <v>236</v>
      </c>
      <c r="M168" s="22">
        <f t="shared" si="54"/>
        <v>236</v>
      </c>
      <c r="N168" s="22">
        <f t="shared" si="57"/>
        <v>103.25</v>
      </c>
      <c r="O168" s="29">
        <f t="shared" si="55"/>
        <v>4248</v>
      </c>
      <c r="P168" s="23">
        <f t="shared" si="56"/>
        <v>1858.5</v>
      </c>
    </row>
    <row r="169" spans="1:256" ht="12.75">
      <c r="A169" s="368" t="s">
        <v>457</v>
      </c>
      <c r="B169" s="359" t="s">
        <v>1675</v>
      </c>
      <c r="C169" s="359" t="s">
        <v>1674</v>
      </c>
      <c r="D169" s="383" t="s">
        <v>1673</v>
      </c>
      <c r="E169" s="375" t="s">
        <v>465</v>
      </c>
      <c r="F169" s="359" t="s">
        <v>1682</v>
      </c>
      <c r="G169" s="348" t="s">
        <v>1680</v>
      </c>
      <c r="H169" s="349"/>
      <c r="I169" s="349" t="s">
        <v>1677</v>
      </c>
      <c r="J169" s="350"/>
      <c r="K169" s="365" t="s">
        <v>1683</v>
      </c>
      <c r="L169" s="365"/>
      <c r="M169" s="365"/>
      <c r="N169" s="365"/>
      <c r="O169" s="365"/>
      <c r="P169" s="366"/>
      <c r="Q169" s="368" t="s">
        <v>457</v>
      </c>
      <c r="R169" s="359" t="s">
        <v>1675</v>
      </c>
      <c r="S169" s="359" t="s">
        <v>1674</v>
      </c>
      <c r="T169" s="383" t="s">
        <v>1673</v>
      </c>
      <c r="U169" s="375" t="s">
        <v>465</v>
      </c>
      <c r="V169" s="359" t="s">
        <v>1682</v>
      </c>
      <c r="W169" s="348" t="s">
        <v>1680</v>
      </c>
      <c r="X169" s="349"/>
      <c r="Y169" s="349" t="s">
        <v>1677</v>
      </c>
      <c r="Z169" s="350"/>
      <c r="AA169" s="365" t="s">
        <v>1683</v>
      </c>
      <c r="AB169" s="365"/>
      <c r="AC169" s="365"/>
      <c r="AD169" s="365"/>
      <c r="AE169" s="365"/>
      <c r="AF169" s="366"/>
      <c r="AG169" s="368" t="s">
        <v>457</v>
      </c>
      <c r="AH169" s="359" t="s">
        <v>1675</v>
      </c>
      <c r="AI169" s="359" t="s">
        <v>1674</v>
      </c>
      <c r="AJ169" s="383" t="s">
        <v>1673</v>
      </c>
      <c r="AK169" s="375" t="s">
        <v>465</v>
      </c>
      <c r="AL169" s="359" t="s">
        <v>1682</v>
      </c>
      <c r="AM169" s="348" t="s">
        <v>1680</v>
      </c>
      <c r="AN169" s="349"/>
      <c r="AO169" s="349" t="s">
        <v>1677</v>
      </c>
      <c r="AP169" s="350"/>
      <c r="AQ169" s="365" t="s">
        <v>1683</v>
      </c>
      <c r="AR169" s="365"/>
      <c r="AS169" s="365"/>
      <c r="AT169" s="365"/>
      <c r="AU169" s="365"/>
      <c r="AV169" s="366"/>
      <c r="AW169" s="368" t="s">
        <v>457</v>
      </c>
      <c r="AX169" s="359" t="s">
        <v>1675</v>
      </c>
      <c r="AY169" s="359" t="s">
        <v>1674</v>
      </c>
      <c r="AZ169" s="383" t="s">
        <v>1673</v>
      </c>
      <c r="BA169" s="375" t="s">
        <v>465</v>
      </c>
      <c r="BB169" s="359" t="s">
        <v>1682</v>
      </c>
      <c r="BC169" s="348" t="s">
        <v>1680</v>
      </c>
      <c r="BD169" s="349"/>
      <c r="BE169" s="349" t="s">
        <v>1677</v>
      </c>
      <c r="BF169" s="350"/>
      <c r="BG169" s="365" t="s">
        <v>1683</v>
      </c>
      <c r="BH169" s="365"/>
      <c r="BI169" s="365"/>
      <c r="BJ169" s="365"/>
      <c r="BK169" s="365"/>
      <c r="BL169" s="366"/>
      <c r="BM169" s="368" t="s">
        <v>457</v>
      </c>
      <c r="BN169" s="359" t="s">
        <v>1675</v>
      </c>
      <c r="BO169" s="359" t="s">
        <v>1674</v>
      </c>
      <c r="BP169" s="383" t="s">
        <v>1673</v>
      </c>
      <c r="BQ169" s="375" t="s">
        <v>465</v>
      </c>
      <c r="BR169" s="359" t="s">
        <v>1682</v>
      </c>
      <c r="BS169" s="348" t="s">
        <v>1680</v>
      </c>
      <c r="BT169" s="349"/>
      <c r="BU169" s="349" t="s">
        <v>1677</v>
      </c>
      <c r="BV169" s="350"/>
      <c r="BW169" s="365" t="s">
        <v>1683</v>
      </c>
      <c r="BX169" s="365"/>
      <c r="BY169" s="365"/>
      <c r="BZ169" s="365"/>
      <c r="CA169" s="365"/>
      <c r="CB169" s="366"/>
      <c r="CC169" s="368" t="s">
        <v>457</v>
      </c>
      <c r="CD169" s="359" t="s">
        <v>1675</v>
      </c>
      <c r="CE169" s="359" t="s">
        <v>1674</v>
      </c>
      <c r="CF169" s="383" t="s">
        <v>1673</v>
      </c>
      <c r="CG169" s="375" t="s">
        <v>465</v>
      </c>
      <c r="CH169" s="359" t="s">
        <v>1682</v>
      </c>
      <c r="CI169" s="348" t="s">
        <v>1680</v>
      </c>
      <c r="CJ169" s="349"/>
      <c r="CK169" s="349" t="s">
        <v>1677</v>
      </c>
      <c r="CL169" s="350"/>
      <c r="CM169" s="365" t="s">
        <v>1683</v>
      </c>
      <c r="CN169" s="365"/>
      <c r="CO169" s="365"/>
      <c r="CP169" s="365"/>
      <c r="CQ169" s="365"/>
      <c r="CR169" s="366"/>
      <c r="CS169" s="368" t="s">
        <v>457</v>
      </c>
      <c r="CT169" s="359" t="s">
        <v>1675</v>
      </c>
      <c r="CU169" s="359" t="s">
        <v>1674</v>
      </c>
      <c r="CV169" s="383" t="s">
        <v>1673</v>
      </c>
      <c r="CW169" s="375" t="s">
        <v>465</v>
      </c>
      <c r="CX169" s="359" t="s">
        <v>1682</v>
      </c>
      <c r="CY169" s="348" t="s">
        <v>1680</v>
      </c>
      <c r="CZ169" s="349"/>
      <c r="DA169" s="349" t="s">
        <v>1677</v>
      </c>
      <c r="DB169" s="350"/>
      <c r="DC169" s="365" t="s">
        <v>1683</v>
      </c>
      <c r="DD169" s="365"/>
      <c r="DE169" s="365"/>
      <c r="DF169" s="365"/>
      <c r="DG169" s="365"/>
      <c r="DH169" s="366"/>
      <c r="DI169" s="368" t="s">
        <v>457</v>
      </c>
      <c r="DJ169" s="359" t="s">
        <v>1675</v>
      </c>
      <c r="DK169" s="359" t="s">
        <v>1674</v>
      </c>
      <c r="DL169" s="383" t="s">
        <v>1673</v>
      </c>
      <c r="DM169" s="375" t="s">
        <v>465</v>
      </c>
      <c r="DN169" s="359" t="s">
        <v>1682</v>
      </c>
      <c r="DO169" s="348" t="s">
        <v>1680</v>
      </c>
      <c r="DP169" s="349"/>
      <c r="DQ169" s="349" t="s">
        <v>1677</v>
      </c>
      <c r="DR169" s="350"/>
      <c r="DS169" s="365" t="s">
        <v>1683</v>
      </c>
      <c r="DT169" s="365"/>
      <c r="DU169" s="365"/>
      <c r="DV169" s="365"/>
      <c r="DW169" s="365"/>
      <c r="DX169" s="366"/>
      <c r="DY169" s="368" t="s">
        <v>457</v>
      </c>
      <c r="DZ169" s="359" t="s">
        <v>1675</v>
      </c>
      <c r="EA169" s="359" t="s">
        <v>1674</v>
      </c>
      <c r="EB169" s="383" t="s">
        <v>1673</v>
      </c>
      <c r="EC169" s="375" t="s">
        <v>465</v>
      </c>
      <c r="ED169" s="359" t="s">
        <v>1682</v>
      </c>
      <c r="EE169" s="348" t="s">
        <v>1680</v>
      </c>
      <c r="EF169" s="349"/>
      <c r="EG169" s="349" t="s">
        <v>1677</v>
      </c>
      <c r="EH169" s="350"/>
      <c r="EI169" s="365" t="s">
        <v>1683</v>
      </c>
      <c r="EJ169" s="365"/>
      <c r="EK169" s="365"/>
      <c r="EL169" s="365"/>
      <c r="EM169" s="365"/>
      <c r="EN169" s="366"/>
      <c r="EO169" s="368" t="s">
        <v>457</v>
      </c>
      <c r="EP169" s="359" t="s">
        <v>1675</v>
      </c>
      <c r="EQ169" s="359" t="s">
        <v>1674</v>
      </c>
      <c r="ER169" s="383" t="s">
        <v>1673</v>
      </c>
      <c r="ES169" s="375" t="s">
        <v>465</v>
      </c>
      <c r="ET169" s="359" t="s">
        <v>1682</v>
      </c>
      <c r="EU169" s="348" t="s">
        <v>1680</v>
      </c>
      <c r="EV169" s="349"/>
      <c r="EW169" s="349" t="s">
        <v>1677</v>
      </c>
      <c r="EX169" s="350"/>
      <c r="EY169" s="365" t="s">
        <v>1683</v>
      </c>
      <c r="EZ169" s="365"/>
      <c r="FA169" s="365"/>
      <c r="FB169" s="365"/>
      <c r="FC169" s="365"/>
      <c r="FD169" s="366"/>
      <c r="FE169" s="368" t="s">
        <v>457</v>
      </c>
      <c r="FF169" s="359" t="s">
        <v>1675</v>
      </c>
      <c r="FG169" s="359" t="s">
        <v>1674</v>
      </c>
      <c r="FH169" s="383" t="s">
        <v>1673</v>
      </c>
      <c r="FI169" s="375" t="s">
        <v>465</v>
      </c>
      <c r="FJ169" s="359" t="s">
        <v>1682</v>
      </c>
      <c r="FK169" s="348" t="s">
        <v>1680</v>
      </c>
      <c r="FL169" s="349"/>
      <c r="FM169" s="349" t="s">
        <v>1677</v>
      </c>
      <c r="FN169" s="350"/>
      <c r="FO169" s="365" t="s">
        <v>1683</v>
      </c>
      <c r="FP169" s="365"/>
      <c r="FQ169" s="365"/>
      <c r="FR169" s="365"/>
      <c r="FS169" s="365"/>
      <c r="FT169" s="366"/>
      <c r="FU169" s="368" t="s">
        <v>457</v>
      </c>
      <c r="FV169" s="359" t="s">
        <v>1675</v>
      </c>
      <c r="FW169" s="359" t="s">
        <v>1674</v>
      </c>
      <c r="FX169" s="383" t="s">
        <v>1673</v>
      </c>
      <c r="FY169" s="375" t="s">
        <v>465</v>
      </c>
      <c r="FZ169" s="359" t="s">
        <v>1682</v>
      </c>
      <c r="GA169" s="348" t="s">
        <v>1680</v>
      </c>
      <c r="GB169" s="349"/>
      <c r="GC169" s="349" t="s">
        <v>1677</v>
      </c>
      <c r="GD169" s="350"/>
      <c r="GE169" s="365" t="s">
        <v>1683</v>
      </c>
      <c r="GF169" s="365"/>
      <c r="GG169" s="365"/>
      <c r="GH169" s="365"/>
      <c r="GI169" s="365"/>
      <c r="GJ169" s="366"/>
      <c r="GK169" s="368" t="s">
        <v>457</v>
      </c>
      <c r="GL169" s="359" t="s">
        <v>1675</v>
      </c>
      <c r="GM169" s="359" t="s">
        <v>1674</v>
      </c>
      <c r="GN169" s="383" t="s">
        <v>1673</v>
      </c>
      <c r="GO169" s="375" t="s">
        <v>465</v>
      </c>
      <c r="GP169" s="359" t="s">
        <v>1682</v>
      </c>
      <c r="GQ169" s="348" t="s">
        <v>1680</v>
      </c>
      <c r="GR169" s="349"/>
      <c r="GS169" s="349" t="s">
        <v>1677</v>
      </c>
      <c r="GT169" s="350"/>
      <c r="GU169" s="365" t="s">
        <v>1683</v>
      </c>
      <c r="GV169" s="365"/>
      <c r="GW169" s="365"/>
      <c r="GX169" s="365"/>
      <c r="GY169" s="365"/>
      <c r="GZ169" s="366"/>
      <c r="HA169" s="368" t="s">
        <v>457</v>
      </c>
      <c r="HB169" s="359" t="s">
        <v>1675</v>
      </c>
      <c r="HC169" s="359" t="s">
        <v>1674</v>
      </c>
      <c r="HD169" s="383" t="s">
        <v>1673</v>
      </c>
      <c r="HE169" s="375" t="s">
        <v>465</v>
      </c>
      <c r="HF169" s="359" t="s">
        <v>1682</v>
      </c>
      <c r="HG169" s="348" t="s">
        <v>1680</v>
      </c>
      <c r="HH169" s="349"/>
      <c r="HI169" s="349" t="s">
        <v>1677</v>
      </c>
      <c r="HJ169" s="350"/>
      <c r="HK169" s="365" t="s">
        <v>1683</v>
      </c>
      <c r="HL169" s="365"/>
      <c r="HM169" s="365"/>
      <c r="HN169" s="365"/>
      <c r="HO169" s="365"/>
      <c r="HP169" s="366"/>
      <c r="HQ169" s="368" t="s">
        <v>457</v>
      </c>
      <c r="HR169" s="359" t="s">
        <v>1675</v>
      </c>
      <c r="HS169" s="359" t="s">
        <v>1674</v>
      </c>
      <c r="HT169" s="383" t="s">
        <v>1673</v>
      </c>
      <c r="HU169" s="375" t="s">
        <v>465</v>
      </c>
      <c r="HV169" s="359" t="s">
        <v>1682</v>
      </c>
      <c r="HW169" s="348" t="s">
        <v>1680</v>
      </c>
      <c r="HX169" s="349"/>
      <c r="HY169" s="349" t="s">
        <v>1677</v>
      </c>
      <c r="HZ169" s="350"/>
      <c r="IA169" s="365" t="s">
        <v>1683</v>
      </c>
      <c r="IB169" s="365"/>
      <c r="IC169" s="365"/>
      <c r="ID169" s="365"/>
      <c r="IE169" s="365"/>
      <c r="IF169" s="366"/>
      <c r="IG169" s="368" t="s">
        <v>457</v>
      </c>
      <c r="IH169" s="359" t="s">
        <v>1675</v>
      </c>
      <c r="II169" s="359" t="s">
        <v>1674</v>
      </c>
      <c r="IJ169" s="383" t="s">
        <v>1673</v>
      </c>
      <c r="IK169" s="375" t="s">
        <v>465</v>
      </c>
      <c r="IL169" s="359" t="s">
        <v>1682</v>
      </c>
      <c r="IM169" s="348" t="s">
        <v>1680</v>
      </c>
      <c r="IN169" s="349"/>
      <c r="IO169" s="349" t="s">
        <v>1677</v>
      </c>
      <c r="IP169" s="350"/>
      <c r="IQ169" s="365" t="s">
        <v>1683</v>
      </c>
      <c r="IR169" s="365"/>
      <c r="IS169" s="365"/>
      <c r="IT169" s="365"/>
      <c r="IU169" s="365"/>
      <c r="IV169" s="366"/>
    </row>
    <row r="170" spans="1:256" ht="12.75">
      <c r="A170" s="369"/>
      <c r="B170" s="360"/>
      <c r="C170" s="360"/>
      <c r="D170" s="362"/>
      <c r="E170" s="376"/>
      <c r="F170" s="360"/>
      <c r="G170" s="359" t="s">
        <v>1678</v>
      </c>
      <c r="H170" s="359" t="s">
        <v>1679</v>
      </c>
      <c r="I170" s="359" t="s">
        <v>1812</v>
      </c>
      <c r="J170" s="359" t="s">
        <v>1814</v>
      </c>
      <c r="K170" s="360" t="s">
        <v>1688</v>
      </c>
      <c r="L170" s="360" t="s">
        <v>1689</v>
      </c>
      <c r="M170" s="360" t="s">
        <v>1684</v>
      </c>
      <c r="N170" s="360" t="s">
        <v>1687</v>
      </c>
      <c r="O170" s="378" t="s">
        <v>1685</v>
      </c>
      <c r="P170" s="364" t="s">
        <v>1686</v>
      </c>
      <c r="Q170" s="369"/>
      <c r="R170" s="360"/>
      <c r="S170" s="360"/>
      <c r="T170" s="362"/>
      <c r="U170" s="376"/>
      <c r="V170" s="360"/>
      <c r="W170" s="359" t="s">
        <v>1678</v>
      </c>
      <c r="X170" s="359" t="s">
        <v>1679</v>
      </c>
      <c r="Y170" s="359" t="s">
        <v>1812</v>
      </c>
      <c r="Z170" s="359" t="s">
        <v>1814</v>
      </c>
      <c r="AA170" s="360" t="s">
        <v>1688</v>
      </c>
      <c r="AB170" s="360" t="s">
        <v>1689</v>
      </c>
      <c r="AC170" s="360" t="s">
        <v>1684</v>
      </c>
      <c r="AD170" s="360" t="s">
        <v>1687</v>
      </c>
      <c r="AE170" s="378" t="s">
        <v>1685</v>
      </c>
      <c r="AF170" s="364" t="s">
        <v>1686</v>
      </c>
      <c r="AG170" s="369"/>
      <c r="AH170" s="360"/>
      <c r="AI170" s="360"/>
      <c r="AJ170" s="362"/>
      <c r="AK170" s="376"/>
      <c r="AL170" s="360"/>
      <c r="AM170" s="359" t="s">
        <v>1678</v>
      </c>
      <c r="AN170" s="359" t="s">
        <v>1679</v>
      </c>
      <c r="AO170" s="359" t="s">
        <v>1812</v>
      </c>
      <c r="AP170" s="359" t="s">
        <v>1814</v>
      </c>
      <c r="AQ170" s="360" t="s">
        <v>1688</v>
      </c>
      <c r="AR170" s="360" t="s">
        <v>1689</v>
      </c>
      <c r="AS170" s="360" t="s">
        <v>1684</v>
      </c>
      <c r="AT170" s="360" t="s">
        <v>1687</v>
      </c>
      <c r="AU170" s="378" t="s">
        <v>1685</v>
      </c>
      <c r="AV170" s="364" t="s">
        <v>1686</v>
      </c>
      <c r="AW170" s="369"/>
      <c r="AX170" s="360"/>
      <c r="AY170" s="360"/>
      <c r="AZ170" s="362"/>
      <c r="BA170" s="376"/>
      <c r="BB170" s="360"/>
      <c r="BC170" s="359" t="s">
        <v>1678</v>
      </c>
      <c r="BD170" s="359" t="s">
        <v>1679</v>
      </c>
      <c r="BE170" s="359" t="s">
        <v>1812</v>
      </c>
      <c r="BF170" s="359" t="s">
        <v>1814</v>
      </c>
      <c r="BG170" s="360" t="s">
        <v>1688</v>
      </c>
      <c r="BH170" s="360" t="s">
        <v>1689</v>
      </c>
      <c r="BI170" s="360" t="s">
        <v>1684</v>
      </c>
      <c r="BJ170" s="360" t="s">
        <v>1687</v>
      </c>
      <c r="BK170" s="378" t="s">
        <v>1685</v>
      </c>
      <c r="BL170" s="364" t="s">
        <v>1686</v>
      </c>
      <c r="BM170" s="369"/>
      <c r="BN170" s="360"/>
      <c r="BO170" s="360"/>
      <c r="BP170" s="362"/>
      <c r="BQ170" s="376"/>
      <c r="BR170" s="360"/>
      <c r="BS170" s="359" t="s">
        <v>1678</v>
      </c>
      <c r="BT170" s="359" t="s">
        <v>1679</v>
      </c>
      <c r="BU170" s="359" t="s">
        <v>1812</v>
      </c>
      <c r="BV170" s="359" t="s">
        <v>1814</v>
      </c>
      <c r="BW170" s="360" t="s">
        <v>1688</v>
      </c>
      <c r="BX170" s="360" t="s">
        <v>1689</v>
      </c>
      <c r="BY170" s="360" t="s">
        <v>1684</v>
      </c>
      <c r="BZ170" s="360" t="s">
        <v>1687</v>
      </c>
      <c r="CA170" s="378" t="s">
        <v>1685</v>
      </c>
      <c r="CB170" s="364" t="s">
        <v>1686</v>
      </c>
      <c r="CC170" s="369"/>
      <c r="CD170" s="360"/>
      <c r="CE170" s="360"/>
      <c r="CF170" s="362"/>
      <c r="CG170" s="376"/>
      <c r="CH170" s="360"/>
      <c r="CI170" s="359" t="s">
        <v>1678</v>
      </c>
      <c r="CJ170" s="359" t="s">
        <v>1679</v>
      </c>
      <c r="CK170" s="359" t="s">
        <v>1812</v>
      </c>
      <c r="CL170" s="359" t="s">
        <v>1814</v>
      </c>
      <c r="CM170" s="360" t="s">
        <v>1688</v>
      </c>
      <c r="CN170" s="360" t="s">
        <v>1689</v>
      </c>
      <c r="CO170" s="360" t="s">
        <v>1684</v>
      </c>
      <c r="CP170" s="360" t="s">
        <v>1687</v>
      </c>
      <c r="CQ170" s="378" t="s">
        <v>1685</v>
      </c>
      <c r="CR170" s="364" t="s">
        <v>1686</v>
      </c>
      <c r="CS170" s="369"/>
      <c r="CT170" s="360"/>
      <c r="CU170" s="360"/>
      <c r="CV170" s="362"/>
      <c r="CW170" s="376"/>
      <c r="CX170" s="360"/>
      <c r="CY170" s="359" t="s">
        <v>1678</v>
      </c>
      <c r="CZ170" s="359" t="s">
        <v>1679</v>
      </c>
      <c r="DA170" s="359" t="s">
        <v>1812</v>
      </c>
      <c r="DB170" s="359" t="s">
        <v>1814</v>
      </c>
      <c r="DC170" s="360" t="s">
        <v>1688</v>
      </c>
      <c r="DD170" s="360" t="s">
        <v>1689</v>
      </c>
      <c r="DE170" s="360" t="s">
        <v>1684</v>
      </c>
      <c r="DF170" s="360" t="s">
        <v>1687</v>
      </c>
      <c r="DG170" s="378" t="s">
        <v>1685</v>
      </c>
      <c r="DH170" s="364" t="s">
        <v>1686</v>
      </c>
      <c r="DI170" s="369"/>
      <c r="DJ170" s="360"/>
      <c r="DK170" s="360"/>
      <c r="DL170" s="362"/>
      <c r="DM170" s="376"/>
      <c r="DN170" s="360"/>
      <c r="DO170" s="359" t="s">
        <v>1678</v>
      </c>
      <c r="DP170" s="359" t="s">
        <v>1679</v>
      </c>
      <c r="DQ170" s="359" t="s">
        <v>1812</v>
      </c>
      <c r="DR170" s="359" t="s">
        <v>1814</v>
      </c>
      <c r="DS170" s="360" t="s">
        <v>1688</v>
      </c>
      <c r="DT170" s="360" t="s">
        <v>1689</v>
      </c>
      <c r="DU170" s="360" t="s">
        <v>1684</v>
      </c>
      <c r="DV170" s="360" t="s">
        <v>1687</v>
      </c>
      <c r="DW170" s="378" t="s">
        <v>1685</v>
      </c>
      <c r="DX170" s="364" t="s">
        <v>1686</v>
      </c>
      <c r="DY170" s="369"/>
      <c r="DZ170" s="360"/>
      <c r="EA170" s="360"/>
      <c r="EB170" s="362"/>
      <c r="EC170" s="376"/>
      <c r="ED170" s="360"/>
      <c r="EE170" s="359" t="s">
        <v>1678</v>
      </c>
      <c r="EF170" s="359" t="s">
        <v>1679</v>
      </c>
      <c r="EG170" s="359" t="s">
        <v>1812</v>
      </c>
      <c r="EH170" s="359" t="s">
        <v>1814</v>
      </c>
      <c r="EI170" s="360" t="s">
        <v>1688</v>
      </c>
      <c r="EJ170" s="360" t="s">
        <v>1689</v>
      </c>
      <c r="EK170" s="360" t="s">
        <v>1684</v>
      </c>
      <c r="EL170" s="360" t="s">
        <v>1687</v>
      </c>
      <c r="EM170" s="378" t="s">
        <v>1685</v>
      </c>
      <c r="EN170" s="364" t="s">
        <v>1686</v>
      </c>
      <c r="EO170" s="369"/>
      <c r="EP170" s="360"/>
      <c r="EQ170" s="360"/>
      <c r="ER170" s="362"/>
      <c r="ES170" s="376"/>
      <c r="ET170" s="360"/>
      <c r="EU170" s="359" t="s">
        <v>1678</v>
      </c>
      <c r="EV170" s="359" t="s">
        <v>1679</v>
      </c>
      <c r="EW170" s="359" t="s">
        <v>1812</v>
      </c>
      <c r="EX170" s="359" t="s">
        <v>1814</v>
      </c>
      <c r="EY170" s="360" t="s">
        <v>1688</v>
      </c>
      <c r="EZ170" s="360" t="s">
        <v>1689</v>
      </c>
      <c r="FA170" s="360" t="s">
        <v>1684</v>
      </c>
      <c r="FB170" s="360" t="s">
        <v>1687</v>
      </c>
      <c r="FC170" s="378" t="s">
        <v>1685</v>
      </c>
      <c r="FD170" s="364" t="s">
        <v>1686</v>
      </c>
      <c r="FE170" s="369"/>
      <c r="FF170" s="360"/>
      <c r="FG170" s="360"/>
      <c r="FH170" s="362"/>
      <c r="FI170" s="376"/>
      <c r="FJ170" s="360"/>
      <c r="FK170" s="359" t="s">
        <v>1678</v>
      </c>
      <c r="FL170" s="359" t="s">
        <v>1679</v>
      </c>
      <c r="FM170" s="359" t="s">
        <v>1812</v>
      </c>
      <c r="FN170" s="359" t="s">
        <v>1814</v>
      </c>
      <c r="FO170" s="360" t="s">
        <v>1688</v>
      </c>
      <c r="FP170" s="360" t="s">
        <v>1689</v>
      </c>
      <c r="FQ170" s="360" t="s">
        <v>1684</v>
      </c>
      <c r="FR170" s="360" t="s">
        <v>1687</v>
      </c>
      <c r="FS170" s="378" t="s">
        <v>1685</v>
      </c>
      <c r="FT170" s="364" t="s">
        <v>1686</v>
      </c>
      <c r="FU170" s="369"/>
      <c r="FV170" s="360"/>
      <c r="FW170" s="360"/>
      <c r="FX170" s="362"/>
      <c r="FY170" s="376"/>
      <c r="FZ170" s="360"/>
      <c r="GA170" s="359" t="s">
        <v>1678</v>
      </c>
      <c r="GB170" s="359" t="s">
        <v>1679</v>
      </c>
      <c r="GC170" s="359" t="s">
        <v>1812</v>
      </c>
      <c r="GD170" s="359" t="s">
        <v>1814</v>
      </c>
      <c r="GE170" s="360" t="s">
        <v>1688</v>
      </c>
      <c r="GF170" s="360" t="s">
        <v>1689</v>
      </c>
      <c r="GG170" s="360" t="s">
        <v>1684</v>
      </c>
      <c r="GH170" s="360" t="s">
        <v>1687</v>
      </c>
      <c r="GI170" s="378" t="s">
        <v>1685</v>
      </c>
      <c r="GJ170" s="364" t="s">
        <v>1686</v>
      </c>
      <c r="GK170" s="369"/>
      <c r="GL170" s="360"/>
      <c r="GM170" s="360"/>
      <c r="GN170" s="362"/>
      <c r="GO170" s="376"/>
      <c r="GP170" s="360"/>
      <c r="GQ170" s="359" t="s">
        <v>1678</v>
      </c>
      <c r="GR170" s="359" t="s">
        <v>1679</v>
      </c>
      <c r="GS170" s="359" t="s">
        <v>1812</v>
      </c>
      <c r="GT170" s="359" t="s">
        <v>1814</v>
      </c>
      <c r="GU170" s="360" t="s">
        <v>1688</v>
      </c>
      <c r="GV170" s="360" t="s">
        <v>1689</v>
      </c>
      <c r="GW170" s="360" t="s">
        <v>1684</v>
      </c>
      <c r="GX170" s="360" t="s">
        <v>1687</v>
      </c>
      <c r="GY170" s="378" t="s">
        <v>1685</v>
      </c>
      <c r="GZ170" s="364" t="s">
        <v>1686</v>
      </c>
      <c r="HA170" s="369"/>
      <c r="HB170" s="360"/>
      <c r="HC170" s="360"/>
      <c r="HD170" s="362"/>
      <c r="HE170" s="376"/>
      <c r="HF170" s="360"/>
      <c r="HG170" s="359" t="s">
        <v>1678</v>
      </c>
      <c r="HH170" s="359" t="s">
        <v>1679</v>
      </c>
      <c r="HI170" s="359" t="s">
        <v>1812</v>
      </c>
      <c r="HJ170" s="359" t="s">
        <v>1814</v>
      </c>
      <c r="HK170" s="360" t="s">
        <v>1688</v>
      </c>
      <c r="HL170" s="360" t="s">
        <v>1689</v>
      </c>
      <c r="HM170" s="360" t="s">
        <v>1684</v>
      </c>
      <c r="HN170" s="360" t="s">
        <v>1687</v>
      </c>
      <c r="HO170" s="378" t="s">
        <v>1685</v>
      </c>
      <c r="HP170" s="364" t="s">
        <v>1686</v>
      </c>
      <c r="HQ170" s="369"/>
      <c r="HR170" s="360"/>
      <c r="HS170" s="360"/>
      <c r="HT170" s="362"/>
      <c r="HU170" s="376"/>
      <c r="HV170" s="360"/>
      <c r="HW170" s="359" t="s">
        <v>1678</v>
      </c>
      <c r="HX170" s="359" t="s">
        <v>1679</v>
      </c>
      <c r="HY170" s="359" t="s">
        <v>1812</v>
      </c>
      <c r="HZ170" s="359" t="s">
        <v>1814</v>
      </c>
      <c r="IA170" s="360" t="s">
        <v>1688</v>
      </c>
      <c r="IB170" s="360" t="s">
        <v>1689</v>
      </c>
      <c r="IC170" s="360" t="s">
        <v>1684</v>
      </c>
      <c r="ID170" s="360" t="s">
        <v>1687</v>
      </c>
      <c r="IE170" s="378" t="s">
        <v>1685</v>
      </c>
      <c r="IF170" s="364" t="s">
        <v>1686</v>
      </c>
      <c r="IG170" s="369"/>
      <c r="IH170" s="360"/>
      <c r="II170" s="360"/>
      <c r="IJ170" s="362"/>
      <c r="IK170" s="376"/>
      <c r="IL170" s="360"/>
      <c r="IM170" s="359" t="s">
        <v>1678</v>
      </c>
      <c r="IN170" s="359" t="s">
        <v>1679</v>
      </c>
      <c r="IO170" s="359" t="s">
        <v>1812</v>
      </c>
      <c r="IP170" s="359" t="s">
        <v>1814</v>
      </c>
      <c r="IQ170" s="360" t="s">
        <v>1688</v>
      </c>
      <c r="IR170" s="360" t="s">
        <v>1689</v>
      </c>
      <c r="IS170" s="360" t="s">
        <v>1684</v>
      </c>
      <c r="IT170" s="360" t="s">
        <v>1687</v>
      </c>
      <c r="IU170" s="378" t="s">
        <v>1685</v>
      </c>
      <c r="IV170" s="364" t="s">
        <v>1686</v>
      </c>
    </row>
    <row r="171" spans="1:256" ht="12.75">
      <c r="A171" s="369"/>
      <c r="B171" s="360"/>
      <c r="C171" s="360"/>
      <c r="D171" s="362"/>
      <c r="E171" s="376"/>
      <c r="F171" s="360"/>
      <c r="G171" s="360"/>
      <c r="H171" s="360"/>
      <c r="I171" s="360"/>
      <c r="J171" s="360"/>
      <c r="K171" s="360"/>
      <c r="L171" s="360"/>
      <c r="M171" s="360"/>
      <c r="N171" s="360"/>
      <c r="O171" s="378"/>
      <c r="P171" s="364"/>
      <c r="Q171" s="369"/>
      <c r="R171" s="360"/>
      <c r="S171" s="360"/>
      <c r="T171" s="362"/>
      <c r="U171" s="376"/>
      <c r="V171" s="360"/>
      <c r="W171" s="360"/>
      <c r="X171" s="360"/>
      <c r="Y171" s="360"/>
      <c r="Z171" s="360"/>
      <c r="AA171" s="360"/>
      <c r="AB171" s="360"/>
      <c r="AC171" s="360"/>
      <c r="AD171" s="360"/>
      <c r="AE171" s="378"/>
      <c r="AF171" s="364"/>
      <c r="AG171" s="369"/>
      <c r="AH171" s="360"/>
      <c r="AI171" s="360"/>
      <c r="AJ171" s="362"/>
      <c r="AK171" s="376"/>
      <c r="AL171" s="360"/>
      <c r="AM171" s="360"/>
      <c r="AN171" s="360"/>
      <c r="AO171" s="360"/>
      <c r="AP171" s="360"/>
      <c r="AQ171" s="360"/>
      <c r="AR171" s="360"/>
      <c r="AS171" s="360"/>
      <c r="AT171" s="360"/>
      <c r="AU171" s="378"/>
      <c r="AV171" s="364"/>
      <c r="AW171" s="369"/>
      <c r="AX171" s="360"/>
      <c r="AY171" s="360"/>
      <c r="AZ171" s="362"/>
      <c r="BA171" s="376"/>
      <c r="BB171" s="360"/>
      <c r="BC171" s="360"/>
      <c r="BD171" s="360"/>
      <c r="BE171" s="360"/>
      <c r="BF171" s="360"/>
      <c r="BG171" s="360"/>
      <c r="BH171" s="360"/>
      <c r="BI171" s="360"/>
      <c r="BJ171" s="360"/>
      <c r="BK171" s="378"/>
      <c r="BL171" s="364"/>
      <c r="BM171" s="369"/>
      <c r="BN171" s="360"/>
      <c r="BO171" s="360"/>
      <c r="BP171" s="362"/>
      <c r="BQ171" s="376"/>
      <c r="BR171" s="360"/>
      <c r="BS171" s="360"/>
      <c r="BT171" s="360"/>
      <c r="BU171" s="360"/>
      <c r="BV171" s="360"/>
      <c r="BW171" s="360"/>
      <c r="BX171" s="360"/>
      <c r="BY171" s="360"/>
      <c r="BZ171" s="360"/>
      <c r="CA171" s="378"/>
      <c r="CB171" s="364"/>
      <c r="CC171" s="369"/>
      <c r="CD171" s="360"/>
      <c r="CE171" s="360"/>
      <c r="CF171" s="362"/>
      <c r="CG171" s="376"/>
      <c r="CH171" s="360"/>
      <c r="CI171" s="360"/>
      <c r="CJ171" s="360"/>
      <c r="CK171" s="360"/>
      <c r="CL171" s="360"/>
      <c r="CM171" s="360"/>
      <c r="CN171" s="360"/>
      <c r="CO171" s="360"/>
      <c r="CP171" s="360"/>
      <c r="CQ171" s="378"/>
      <c r="CR171" s="364"/>
      <c r="CS171" s="369"/>
      <c r="CT171" s="360"/>
      <c r="CU171" s="360"/>
      <c r="CV171" s="362"/>
      <c r="CW171" s="376"/>
      <c r="CX171" s="360"/>
      <c r="CY171" s="360"/>
      <c r="CZ171" s="360"/>
      <c r="DA171" s="360"/>
      <c r="DB171" s="360"/>
      <c r="DC171" s="360"/>
      <c r="DD171" s="360"/>
      <c r="DE171" s="360"/>
      <c r="DF171" s="360"/>
      <c r="DG171" s="378"/>
      <c r="DH171" s="364"/>
      <c r="DI171" s="369"/>
      <c r="DJ171" s="360"/>
      <c r="DK171" s="360"/>
      <c r="DL171" s="362"/>
      <c r="DM171" s="376"/>
      <c r="DN171" s="360"/>
      <c r="DO171" s="360"/>
      <c r="DP171" s="360"/>
      <c r="DQ171" s="360"/>
      <c r="DR171" s="360"/>
      <c r="DS171" s="360"/>
      <c r="DT171" s="360"/>
      <c r="DU171" s="360"/>
      <c r="DV171" s="360"/>
      <c r="DW171" s="378"/>
      <c r="DX171" s="364"/>
      <c r="DY171" s="369"/>
      <c r="DZ171" s="360"/>
      <c r="EA171" s="360"/>
      <c r="EB171" s="362"/>
      <c r="EC171" s="376"/>
      <c r="ED171" s="360"/>
      <c r="EE171" s="360"/>
      <c r="EF171" s="360"/>
      <c r="EG171" s="360"/>
      <c r="EH171" s="360"/>
      <c r="EI171" s="360"/>
      <c r="EJ171" s="360"/>
      <c r="EK171" s="360"/>
      <c r="EL171" s="360"/>
      <c r="EM171" s="378"/>
      <c r="EN171" s="364"/>
      <c r="EO171" s="369"/>
      <c r="EP171" s="360"/>
      <c r="EQ171" s="360"/>
      <c r="ER171" s="362"/>
      <c r="ES171" s="376"/>
      <c r="ET171" s="360"/>
      <c r="EU171" s="360"/>
      <c r="EV171" s="360"/>
      <c r="EW171" s="360"/>
      <c r="EX171" s="360"/>
      <c r="EY171" s="360"/>
      <c r="EZ171" s="360"/>
      <c r="FA171" s="360"/>
      <c r="FB171" s="360"/>
      <c r="FC171" s="378"/>
      <c r="FD171" s="364"/>
      <c r="FE171" s="369"/>
      <c r="FF171" s="360"/>
      <c r="FG171" s="360"/>
      <c r="FH171" s="362"/>
      <c r="FI171" s="376"/>
      <c r="FJ171" s="360"/>
      <c r="FK171" s="360"/>
      <c r="FL171" s="360"/>
      <c r="FM171" s="360"/>
      <c r="FN171" s="360"/>
      <c r="FO171" s="360"/>
      <c r="FP171" s="360"/>
      <c r="FQ171" s="360"/>
      <c r="FR171" s="360"/>
      <c r="FS171" s="378"/>
      <c r="FT171" s="364"/>
      <c r="FU171" s="369"/>
      <c r="FV171" s="360"/>
      <c r="FW171" s="360"/>
      <c r="FX171" s="362"/>
      <c r="FY171" s="376"/>
      <c r="FZ171" s="360"/>
      <c r="GA171" s="360"/>
      <c r="GB171" s="360"/>
      <c r="GC171" s="360"/>
      <c r="GD171" s="360"/>
      <c r="GE171" s="360"/>
      <c r="GF171" s="360"/>
      <c r="GG171" s="360"/>
      <c r="GH171" s="360"/>
      <c r="GI171" s="378"/>
      <c r="GJ171" s="364"/>
      <c r="GK171" s="369"/>
      <c r="GL171" s="360"/>
      <c r="GM171" s="360"/>
      <c r="GN171" s="362"/>
      <c r="GO171" s="376"/>
      <c r="GP171" s="360"/>
      <c r="GQ171" s="360"/>
      <c r="GR171" s="360"/>
      <c r="GS171" s="360"/>
      <c r="GT171" s="360"/>
      <c r="GU171" s="360"/>
      <c r="GV171" s="360"/>
      <c r="GW171" s="360"/>
      <c r="GX171" s="360"/>
      <c r="GY171" s="378"/>
      <c r="GZ171" s="364"/>
      <c r="HA171" s="369"/>
      <c r="HB171" s="360"/>
      <c r="HC171" s="360"/>
      <c r="HD171" s="362"/>
      <c r="HE171" s="376"/>
      <c r="HF171" s="360"/>
      <c r="HG171" s="360"/>
      <c r="HH171" s="360"/>
      <c r="HI171" s="360"/>
      <c r="HJ171" s="360"/>
      <c r="HK171" s="360"/>
      <c r="HL171" s="360"/>
      <c r="HM171" s="360"/>
      <c r="HN171" s="360"/>
      <c r="HO171" s="378"/>
      <c r="HP171" s="364"/>
      <c r="HQ171" s="369"/>
      <c r="HR171" s="360"/>
      <c r="HS171" s="360"/>
      <c r="HT171" s="362"/>
      <c r="HU171" s="376"/>
      <c r="HV171" s="360"/>
      <c r="HW171" s="360"/>
      <c r="HX171" s="360"/>
      <c r="HY171" s="360"/>
      <c r="HZ171" s="360"/>
      <c r="IA171" s="360"/>
      <c r="IB171" s="360"/>
      <c r="IC171" s="360"/>
      <c r="ID171" s="360"/>
      <c r="IE171" s="378"/>
      <c r="IF171" s="364"/>
      <c r="IG171" s="369"/>
      <c r="IH171" s="360"/>
      <c r="II171" s="360"/>
      <c r="IJ171" s="362"/>
      <c r="IK171" s="376"/>
      <c r="IL171" s="360"/>
      <c r="IM171" s="360"/>
      <c r="IN171" s="360"/>
      <c r="IO171" s="360"/>
      <c r="IP171" s="360"/>
      <c r="IQ171" s="360"/>
      <c r="IR171" s="360"/>
      <c r="IS171" s="360"/>
      <c r="IT171" s="360"/>
      <c r="IU171" s="378"/>
      <c r="IV171" s="364"/>
    </row>
    <row r="172" spans="1:256" ht="12.75">
      <c r="A172" s="370"/>
      <c r="B172" s="361"/>
      <c r="C172" s="361"/>
      <c r="D172" s="363"/>
      <c r="E172" s="377"/>
      <c r="F172" s="361"/>
      <c r="G172" s="361"/>
      <c r="H172" s="361"/>
      <c r="I172" s="361"/>
      <c r="J172" s="361"/>
      <c r="K172" s="361"/>
      <c r="L172" s="361"/>
      <c r="M172" s="361"/>
      <c r="N172" s="361"/>
      <c r="O172" s="379"/>
      <c r="P172" s="364"/>
      <c r="Q172" s="370"/>
      <c r="R172" s="361"/>
      <c r="S172" s="361"/>
      <c r="T172" s="363"/>
      <c r="U172" s="377"/>
      <c r="V172" s="361"/>
      <c r="W172" s="361"/>
      <c r="X172" s="361"/>
      <c r="Y172" s="361"/>
      <c r="Z172" s="361"/>
      <c r="AA172" s="361"/>
      <c r="AB172" s="361"/>
      <c r="AC172" s="361"/>
      <c r="AD172" s="361"/>
      <c r="AE172" s="379"/>
      <c r="AF172" s="364"/>
      <c r="AG172" s="370"/>
      <c r="AH172" s="361"/>
      <c r="AI172" s="361"/>
      <c r="AJ172" s="363"/>
      <c r="AK172" s="377"/>
      <c r="AL172" s="361"/>
      <c r="AM172" s="361"/>
      <c r="AN172" s="361"/>
      <c r="AO172" s="361"/>
      <c r="AP172" s="361"/>
      <c r="AQ172" s="361"/>
      <c r="AR172" s="361"/>
      <c r="AS172" s="361"/>
      <c r="AT172" s="361"/>
      <c r="AU172" s="379"/>
      <c r="AV172" s="364"/>
      <c r="AW172" s="370"/>
      <c r="AX172" s="361"/>
      <c r="AY172" s="361"/>
      <c r="AZ172" s="363"/>
      <c r="BA172" s="377"/>
      <c r="BB172" s="361"/>
      <c r="BC172" s="361"/>
      <c r="BD172" s="361"/>
      <c r="BE172" s="361"/>
      <c r="BF172" s="361"/>
      <c r="BG172" s="361"/>
      <c r="BH172" s="361"/>
      <c r="BI172" s="361"/>
      <c r="BJ172" s="361"/>
      <c r="BK172" s="379"/>
      <c r="BL172" s="364"/>
      <c r="BM172" s="370"/>
      <c r="BN172" s="361"/>
      <c r="BO172" s="361"/>
      <c r="BP172" s="363"/>
      <c r="BQ172" s="377"/>
      <c r="BR172" s="361"/>
      <c r="BS172" s="361"/>
      <c r="BT172" s="361"/>
      <c r="BU172" s="361"/>
      <c r="BV172" s="361"/>
      <c r="BW172" s="361"/>
      <c r="BX172" s="361"/>
      <c r="BY172" s="361"/>
      <c r="BZ172" s="361"/>
      <c r="CA172" s="379"/>
      <c r="CB172" s="364"/>
      <c r="CC172" s="370"/>
      <c r="CD172" s="361"/>
      <c r="CE172" s="361"/>
      <c r="CF172" s="363"/>
      <c r="CG172" s="377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79"/>
      <c r="CR172" s="364"/>
      <c r="CS172" s="370"/>
      <c r="CT172" s="361"/>
      <c r="CU172" s="361"/>
      <c r="CV172" s="363"/>
      <c r="CW172" s="377"/>
      <c r="CX172" s="361"/>
      <c r="CY172" s="361"/>
      <c r="CZ172" s="361"/>
      <c r="DA172" s="361"/>
      <c r="DB172" s="361"/>
      <c r="DC172" s="361"/>
      <c r="DD172" s="361"/>
      <c r="DE172" s="361"/>
      <c r="DF172" s="361"/>
      <c r="DG172" s="379"/>
      <c r="DH172" s="364"/>
      <c r="DI172" s="370"/>
      <c r="DJ172" s="361"/>
      <c r="DK172" s="361"/>
      <c r="DL172" s="363"/>
      <c r="DM172" s="377"/>
      <c r="DN172" s="361"/>
      <c r="DO172" s="361"/>
      <c r="DP172" s="361"/>
      <c r="DQ172" s="361"/>
      <c r="DR172" s="361"/>
      <c r="DS172" s="361"/>
      <c r="DT172" s="361"/>
      <c r="DU172" s="361"/>
      <c r="DV172" s="361"/>
      <c r="DW172" s="379"/>
      <c r="DX172" s="364"/>
      <c r="DY172" s="370"/>
      <c r="DZ172" s="361"/>
      <c r="EA172" s="361"/>
      <c r="EB172" s="363"/>
      <c r="EC172" s="377"/>
      <c r="ED172" s="361"/>
      <c r="EE172" s="361"/>
      <c r="EF172" s="361"/>
      <c r="EG172" s="361"/>
      <c r="EH172" s="361"/>
      <c r="EI172" s="361"/>
      <c r="EJ172" s="361"/>
      <c r="EK172" s="361"/>
      <c r="EL172" s="361"/>
      <c r="EM172" s="379"/>
      <c r="EN172" s="364"/>
      <c r="EO172" s="370"/>
      <c r="EP172" s="361"/>
      <c r="EQ172" s="361"/>
      <c r="ER172" s="363"/>
      <c r="ES172" s="377"/>
      <c r="ET172" s="361"/>
      <c r="EU172" s="361"/>
      <c r="EV172" s="361"/>
      <c r="EW172" s="361"/>
      <c r="EX172" s="361"/>
      <c r="EY172" s="361"/>
      <c r="EZ172" s="361"/>
      <c r="FA172" s="361"/>
      <c r="FB172" s="361"/>
      <c r="FC172" s="379"/>
      <c r="FD172" s="364"/>
      <c r="FE172" s="370"/>
      <c r="FF172" s="361"/>
      <c r="FG172" s="361"/>
      <c r="FH172" s="363"/>
      <c r="FI172" s="377"/>
      <c r="FJ172" s="361"/>
      <c r="FK172" s="361"/>
      <c r="FL172" s="361"/>
      <c r="FM172" s="361"/>
      <c r="FN172" s="361"/>
      <c r="FO172" s="361"/>
      <c r="FP172" s="361"/>
      <c r="FQ172" s="361"/>
      <c r="FR172" s="361"/>
      <c r="FS172" s="379"/>
      <c r="FT172" s="364"/>
      <c r="FU172" s="370"/>
      <c r="FV172" s="361"/>
      <c r="FW172" s="361"/>
      <c r="FX172" s="363"/>
      <c r="FY172" s="377"/>
      <c r="FZ172" s="361"/>
      <c r="GA172" s="361"/>
      <c r="GB172" s="361"/>
      <c r="GC172" s="361"/>
      <c r="GD172" s="361"/>
      <c r="GE172" s="361"/>
      <c r="GF172" s="361"/>
      <c r="GG172" s="361"/>
      <c r="GH172" s="361"/>
      <c r="GI172" s="379"/>
      <c r="GJ172" s="364"/>
      <c r="GK172" s="370"/>
      <c r="GL172" s="361"/>
      <c r="GM172" s="361"/>
      <c r="GN172" s="363"/>
      <c r="GO172" s="377"/>
      <c r="GP172" s="361"/>
      <c r="GQ172" s="361"/>
      <c r="GR172" s="361"/>
      <c r="GS172" s="361"/>
      <c r="GT172" s="361"/>
      <c r="GU172" s="361"/>
      <c r="GV172" s="361"/>
      <c r="GW172" s="361"/>
      <c r="GX172" s="361"/>
      <c r="GY172" s="379"/>
      <c r="GZ172" s="364"/>
      <c r="HA172" s="370"/>
      <c r="HB172" s="361"/>
      <c r="HC172" s="361"/>
      <c r="HD172" s="363"/>
      <c r="HE172" s="377"/>
      <c r="HF172" s="361"/>
      <c r="HG172" s="361"/>
      <c r="HH172" s="361"/>
      <c r="HI172" s="361"/>
      <c r="HJ172" s="361"/>
      <c r="HK172" s="361"/>
      <c r="HL172" s="361"/>
      <c r="HM172" s="361"/>
      <c r="HN172" s="361"/>
      <c r="HO172" s="379"/>
      <c r="HP172" s="364"/>
      <c r="HQ172" s="370"/>
      <c r="HR172" s="361"/>
      <c r="HS172" s="361"/>
      <c r="HT172" s="363"/>
      <c r="HU172" s="377"/>
      <c r="HV172" s="361"/>
      <c r="HW172" s="361"/>
      <c r="HX172" s="361"/>
      <c r="HY172" s="361"/>
      <c r="HZ172" s="361"/>
      <c r="IA172" s="361"/>
      <c r="IB172" s="361"/>
      <c r="IC172" s="361"/>
      <c r="ID172" s="361"/>
      <c r="IE172" s="379"/>
      <c r="IF172" s="364"/>
      <c r="IG172" s="370"/>
      <c r="IH172" s="361"/>
      <c r="II172" s="361"/>
      <c r="IJ172" s="363"/>
      <c r="IK172" s="377"/>
      <c r="IL172" s="361"/>
      <c r="IM172" s="361"/>
      <c r="IN172" s="361"/>
      <c r="IO172" s="361"/>
      <c r="IP172" s="361"/>
      <c r="IQ172" s="361"/>
      <c r="IR172" s="361"/>
      <c r="IS172" s="361"/>
      <c r="IT172" s="361"/>
      <c r="IU172" s="379"/>
      <c r="IV172" s="364"/>
    </row>
    <row r="173" spans="7:16" ht="12.75">
      <c r="G173" s="17"/>
      <c r="H173" s="2"/>
      <c r="I173" s="15"/>
      <c r="J173" s="15"/>
      <c r="K173" s="37">
        <f aca="true" t="shared" si="58" ref="K173:P173">SUM(K160:K168)</f>
        <v>2663.45</v>
      </c>
      <c r="L173" s="37">
        <f t="shared" si="58"/>
        <v>4072.8</v>
      </c>
      <c r="M173" s="37">
        <f t="shared" si="58"/>
        <v>4072.8</v>
      </c>
      <c r="N173" s="37">
        <f t="shared" si="58"/>
        <v>2663.45</v>
      </c>
      <c r="O173" s="38">
        <f t="shared" si="58"/>
        <v>73310.4</v>
      </c>
      <c r="P173" s="34">
        <f t="shared" si="58"/>
        <v>47942.1</v>
      </c>
    </row>
    <row r="174" spans="8:16" ht="12.75">
      <c r="H174" s="2"/>
      <c r="I174" s="15"/>
      <c r="J174" s="15"/>
      <c r="K174" s="2"/>
      <c r="L174" s="2"/>
      <c r="M174" s="2"/>
      <c r="N174" s="2"/>
      <c r="O174" s="30"/>
      <c r="P174" s="2"/>
    </row>
    <row r="175" spans="1:16" ht="12.75">
      <c r="A175" s="83" t="s">
        <v>593</v>
      </c>
      <c r="B175" s="2" t="s">
        <v>467</v>
      </c>
      <c r="C175" s="2" t="s">
        <v>1205</v>
      </c>
      <c r="D175" s="2" t="s">
        <v>468</v>
      </c>
      <c r="E175" s="2" t="s">
        <v>470</v>
      </c>
      <c r="F175" s="2">
        <v>7110</v>
      </c>
      <c r="G175" s="2">
        <v>9</v>
      </c>
      <c r="H175" s="2">
        <v>8</v>
      </c>
      <c r="I175" s="15">
        <f t="shared" si="49"/>
        <v>63990</v>
      </c>
      <c r="J175" s="15">
        <f t="shared" si="50"/>
        <v>56880</v>
      </c>
      <c r="K175" s="37">
        <f>PRODUCT((F175*0.05),G175)</f>
        <v>3199.5</v>
      </c>
      <c r="L175" s="37">
        <f>PRODUCT((F175*0.05),H175)</f>
        <v>2844</v>
      </c>
      <c r="M175" s="37">
        <f>PRODUCT((F175*0.05),H175)</f>
        <v>2844</v>
      </c>
      <c r="N175" s="37">
        <f>PRODUCT((F175*0.05),G175)</f>
        <v>3199.5</v>
      </c>
      <c r="O175" s="38">
        <f>PRODUCT((F175*0.9),H175)</f>
        <v>51192</v>
      </c>
      <c r="P175" s="34">
        <f>PRODUCT(F175*0.9,G175)</f>
        <v>57591</v>
      </c>
    </row>
    <row r="176" spans="8:16" ht="12.75">
      <c r="H176" s="2"/>
      <c r="I176" s="15"/>
      <c r="J176" s="15"/>
      <c r="K176" s="3"/>
      <c r="L176" s="3"/>
      <c r="M176" s="3"/>
      <c r="N176" s="3"/>
      <c r="O176" s="135"/>
      <c r="P176" s="3"/>
    </row>
    <row r="177" spans="1:16" ht="12.75">
      <c r="A177" s="84" t="s">
        <v>601</v>
      </c>
      <c r="B177" s="2" t="s">
        <v>481</v>
      </c>
      <c r="C177" s="2" t="s">
        <v>1425</v>
      </c>
      <c r="D177" s="2" t="s">
        <v>482</v>
      </c>
      <c r="E177" s="2" t="s">
        <v>484</v>
      </c>
      <c r="F177" s="2">
        <v>470</v>
      </c>
      <c r="G177" s="2">
        <v>19</v>
      </c>
      <c r="H177" s="2">
        <v>8</v>
      </c>
      <c r="I177" s="15">
        <f t="shared" si="49"/>
        <v>8930</v>
      </c>
      <c r="J177" s="15">
        <f t="shared" si="50"/>
        <v>3760</v>
      </c>
      <c r="K177" s="37">
        <f>PRODUCT((F177*0.05),G177)</f>
        <v>446.5</v>
      </c>
      <c r="L177" s="37">
        <f>PRODUCT((F177*0.05),H177)</f>
        <v>188</v>
      </c>
      <c r="M177" s="37">
        <f>PRODUCT((F177*0.05),H177)</f>
        <v>188</v>
      </c>
      <c r="N177" s="37">
        <f>PRODUCT((F177*0.05),G177)</f>
        <v>446.5</v>
      </c>
      <c r="O177" s="38">
        <f>PRODUCT((F177*0.9),H177)</f>
        <v>3384</v>
      </c>
      <c r="P177" s="34">
        <f>PRODUCT(F177*0.9,G177)</f>
        <v>8037</v>
      </c>
    </row>
    <row r="178" spans="8:16" ht="12.75">
      <c r="H178" s="2"/>
      <c r="I178" s="15"/>
      <c r="J178" s="15"/>
      <c r="K178" s="3"/>
      <c r="L178" s="3"/>
      <c r="M178" s="3"/>
      <c r="N178" s="3"/>
      <c r="O178" s="135"/>
      <c r="P178" s="3"/>
    </row>
    <row r="179" spans="1:16" ht="12.75">
      <c r="A179" s="85" t="s">
        <v>607</v>
      </c>
      <c r="B179" s="2" t="s">
        <v>486</v>
      </c>
      <c r="C179" s="2" t="s">
        <v>1209</v>
      </c>
      <c r="D179" s="2" t="s">
        <v>487</v>
      </c>
      <c r="E179" s="2" t="s">
        <v>489</v>
      </c>
      <c r="F179" s="2">
        <v>5789</v>
      </c>
      <c r="G179" s="2">
        <v>9</v>
      </c>
      <c r="H179" s="2">
        <v>8</v>
      </c>
      <c r="I179" s="15">
        <f t="shared" si="49"/>
        <v>52101</v>
      </c>
      <c r="J179" s="15">
        <f t="shared" si="50"/>
        <v>46312</v>
      </c>
      <c r="K179" s="37">
        <f>PRODUCT((F179*0.05),G179)</f>
        <v>2605.0499999999997</v>
      </c>
      <c r="L179" s="37">
        <f>PRODUCT((F179*0.05),H179)</f>
        <v>2315.6</v>
      </c>
      <c r="M179" s="37">
        <f>PRODUCT((F179*0.05),H179)</f>
        <v>2315.6</v>
      </c>
      <c r="N179" s="37">
        <f>PRODUCT((F179*0.05),G179)</f>
        <v>2605.0499999999997</v>
      </c>
      <c r="O179" s="38">
        <f>PRODUCT((F179*0.9),H179)</f>
        <v>41680.8</v>
      </c>
      <c r="P179" s="34">
        <f>PRODUCT(F179*0.9,G179)</f>
        <v>46890.9</v>
      </c>
    </row>
    <row r="180" spans="1:16" ht="12.75">
      <c r="A180" s="95"/>
      <c r="H180" s="2"/>
      <c r="I180" s="15"/>
      <c r="J180" s="15"/>
      <c r="K180" s="37"/>
      <c r="L180" s="37"/>
      <c r="M180" s="37"/>
      <c r="N180" s="37"/>
      <c r="O180" s="38"/>
      <c r="P180" s="34"/>
    </row>
    <row r="181" spans="1:16" ht="12.75">
      <c r="A181" s="85" t="s">
        <v>1606</v>
      </c>
      <c r="B181" s="4" t="s">
        <v>486</v>
      </c>
      <c r="C181" s="4" t="s">
        <v>1212</v>
      </c>
      <c r="D181" s="4" t="s">
        <v>504</v>
      </c>
      <c r="E181" s="4" t="s">
        <v>320</v>
      </c>
      <c r="F181" s="4">
        <v>430</v>
      </c>
      <c r="G181" s="67">
        <v>4.5</v>
      </c>
      <c r="H181" s="4">
        <v>8</v>
      </c>
      <c r="I181" s="15">
        <f t="shared" si="49"/>
        <v>1935</v>
      </c>
      <c r="J181" s="15">
        <f t="shared" si="50"/>
        <v>3440</v>
      </c>
      <c r="K181" s="37">
        <f>PRODUCT((F181*0.05),G181)</f>
        <v>96.75</v>
      </c>
      <c r="L181" s="37">
        <f>PRODUCT((F181*0.05),H181)</f>
        <v>172</v>
      </c>
      <c r="M181" s="37">
        <f>PRODUCT((F181*0.05),G181)</f>
        <v>96.75</v>
      </c>
      <c r="N181" s="37">
        <f>PRODUCT((F181*0.05),H181)</f>
        <v>172</v>
      </c>
      <c r="O181" s="38">
        <f>PRODUCT((F181*0.9),H181)</f>
        <v>3096</v>
      </c>
      <c r="P181" s="34">
        <f>PRODUCT(F181*0.9,G181)</f>
        <v>1741.5</v>
      </c>
    </row>
    <row r="182" spans="7:16" ht="12.75">
      <c r="G182" s="17"/>
      <c r="H182" s="2"/>
      <c r="I182" s="15"/>
      <c r="J182" s="15"/>
      <c r="K182" s="37"/>
      <c r="L182" s="37"/>
      <c r="M182" s="37"/>
      <c r="N182" s="37"/>
      <c r="O182" s="38"/>
      <c r="P182" s="34"/>
    </row>
    <row r="183" spans="1:16" ht="12.75">
      <c r="A183" s="74" t="s">
        <v>620</v>
      </c>
      <c r="B183" s="2" t="s">
        <v>505</v>
      </c>
      <c r="C183" s="2" t="s">
        <v>1214</v>
      </c>
      <c r="D183" s="2" t="s">
        <v>506</v>
      </c>
      <c r="E183" s="2" t="s">
        <v>507</v>
      </c>
      <c r="F183" s="2">
        <v>2745</v>
      </c>
      <c r="G183" s="2">
        <v>7</v>
      </c>
      <c r="H183" s="2">
        <v>8</v>
      </c>
      <c r="I183" s="15">
        <f t="shared" si="49"/>
        <v>19215</v>
      </c>
      <c r="J183" s="15">
        <f t="shared" si="50"/>
        <v>21960</v>
      </c>
      <c r="K183" s="37">
        <f>PRODUCT((F183*0.05),G183)</f>
        <v>960.75</v>
      </c>
      <c r="L183" s="37">
        <f>PRODUCT((F183*0.05),H183)</f>
        <v>1098</v>
      </c>
      <c r="M183" s="37">
        <f>PRODUCT((F183*0.05),G183)</f>
        <v>960.75</v>
      </c>
      <c r="N183" s="37">
        <f>PRODUCT((F183*0.05),H183)</f>
        <v>1098</v>
      </c>
      <c r="O183" s="38">
        <f>PRODUCT((F183*0.9),H183)</f>
        <v>19764</v>
      </c>
      <c r="P183" s="34">
        <f>PRODUCT(F183*0.9,G183)</f>
        <v>17293.5</v>
      </c>
    </row>
    <row r="184" spans="8:16" ht="12.75">
      <c r="H184" s="2"/>
      <c r="I184" s="15"/>
      <c r="J184" s="15"/>
      <c r="K184" s="2"/>
      <c r="L184" s="2"/>
      <c r="M184" s="2"/>
      <c r="N184" s="2"/>
      <c r="O184" s="30"/>
      <c r="P184" s="2"/>
    </row>
    <row r="185" spans="1:16" ht="12.75">
      <c r="A185" s="78" t="s">
        <v>638</v>
      </c>
      <c r="B185" s="2" t="s">
        <v>521</v>
      </c>
      <c r="C185" s="2" t="s">
        <v>1220</v>
      </c>
      <c r="D185" s="2" t="s">
        <v>522</v>
      </c>
      <c r="E185" s="2" t="s">
        <v>524</v>
      </c>
      <c r="F185" s="2">
        <v>5830</v>
      </c>
      <c r="G185" s="2">
        <v>7</v>
      </c>
      <c r="H185" s="2">
        <v>8</v>
      </c>
      <c r="I185" s="15">
        <f t="shared" si="49"/>
        <v>40810</v>
      </c>
      <c r="J185" s="15">
        <f t="shared" si="50"/>
        <v>46640</v>
      </c>
      <c r="K185" s="22">
        <f aca="true" t="shared" si="59" ref="K185:K209">PRODUCT((F185*0.05),G185)</f>
        <v>2040.5</v>
      </c>
      <c r="L185" s="22">
        <f aca="true" t="shared" si="60" ref="L185:L209">PRODUCT((F185*0.05),H185)</f>
        <v>2332</v>
      </c>
      <c r="M185" s="22">
        <f>PRODUCT((F185*0.05),H185)</f>
        <v>2332</v>
      </c>
      <c r="N185" s="22">
        <f>PRODUCT((F185*0.05),G185)</f>
        <v>2040.5</v>
      </c>
      <c r="O185" s="29">
        <f aca="true" t="shared" si="61" ref="O185:O209">PRODUCT((F185*0.9),H185)</f>
        <v>41976</v>
      </c>
      <c r="P185" s="23">
        <f aca="true" t="shared" si="62" ref="P185:P209">PRODUCT(F185*0.9,G185)</f>
        <v>36729</v>
      </c>
    </row>
    <row r="186" spans="1:16" ht="12.75">
      <c r="A186" s="78" t="s">
        <v>657</v>
      </c>
      <c r="B186" s="2" t="s">
        <v>521</v>
      </c>
      <c r="C186" s="2" t="s">
        <v>1495</v>
      </c>
      <c r="D186" s="2" t="s">
        <v>569</v>
      </c>
      <c r="E186" s="2" t="s">
        <v>571</v>
      </c>
      <c r="F186" s="2">
        <v>383</v>
      </c>
      <c r="G186" s="17">
        <v>4.5</v>
      </c>
      <c r="H186" s="2">
        <v>8</v>
      </c>
      <c r="I186" s="15">
        <f t="shared" si="49"/>
        <v>1723.5</v>
      </c>
      <c r="J186" s="15">
        <f t="shared" si="50"/>
        <v>3064</v>
      </c>
      <c r="K186" s="22">
        <f t="shared" si="59"/>
        <v>86.17500000000001</v>
      </c>
      <c r="L186" s="22">
        <f t="shared" si="60"/>
        <v>153.20000000000002</v>
      </c>
      <c r="M186" s="22">
        <f aca="true" t="shared" si="63" ref="M186:M209">PRODUCT((F186*0.05),H186)</f>
        <v>153.20000000000002</v>
      </c>
      <c r="N186" s="22">
        <f aca="true" t="shared" si="64" ref="N186:N209">PRODUCT((F186*0.05),G186)</f>
        <v>86.17500000000001</v>
      </c>
      <c r="O186" s="29">
        <f t="shared" si="61"/>
        <v>2757.6</v>
      </c>
      <c r="P186" s="23">
        <f t="shared" si="62"/>
        <v>1551.1499999999999</v>
      </c>
    </row>
    <row r="187" spans="1:16" ht="12.75">
      <c r="A187" s="78" t="s">
        <v>664</v>
      </c>
      <c r="B187" s="2" t="s">
        <v>521</v>
      </c>
      <c r="C187" s="2" t="s">
        <v>1222</v>
      </c>
      <c r="D187" s="2" t="s">
        <v>544</v>
      </c>
      <c r="E187" s="2" t="s">
        <v>546</v>
      </c>
      <c r="F187" s="2">
        <v>1600</v>
      </c>
      <c r="G187" s="17">
        <v>4.5</v>
      </c>
      <c r="H187" s="2">
        <v>8</v>
      </c>
      <c r="I187" s="15">
        <f t="shared" si="49"/>
        <v>7200</v>
      </c>
      <c r="J187" s="15">
        <f t="shared" si="50"/>
        <v>12800</v>
      </c>
      <c r="K187" s="22">
        <f t="shared" si="59"/>
        <v>360</v>
      </c>
      <c r="L187" s="22">
        <f t="shared" si="60"/>
        <v>640</v>
      </c>
      <c r="M187" s="22">
        <f t="shared" si="63"/>
        <v>640</v>
      </c>
      <c r="N187" s="22">
        <f t="shared" si="64"/>
        <v>360</v>
      </c>
      <c r="O187" s="29">
        <f t="shared" si="61"/>
        <v>11520</v>
      </c>
      <c r="P187" s="23">
        <f t="shared" si="62"/>
        <v>6480</v>
      </c>
    </row>
    <row r="188" spans="1:16" ht="12.75">
      <c r="A188" s="78" t="s">
        <v>671</v>
      </c>
      <c r="B188" s="2" t="s">
        <v>521</v>
      </c>
      <c r="C188" s="2" t="s">
        <v>1225</v>
      </c>
      <c r="D188" s="2" t="s">
        <v>552</v>
      </c>
      <c r="E188" s="2" t="s">
        <v>554</v>
      </c>
      <c r="F188" s="2">
        <v>1150</v>
      </c>
      <c r="G188" s="17">
        <v>4.5</v>
      </c>
      <c r="H188" s="2">
        <v>8</v>
      </c>
      <c r="I188" s="15">
        <f t="shared" si="49"/>
        <v>5175</v>
      </c>
      <c r="J188" s="15">
        <f t="shared" si="50"/>
        <v>9200</v>
      </c>
      <c r="K188" s="22">
        <f t="shared" si="59"/>
        <v>258.75</v>
      </c>
      <c r="L188" s="22">
        <f t="shared" si="60"/>
        <v>460</v>
      </c>
      <c r="M188" s="22">
        <f t="shared" si="63"/>
        <v>460</v>
      </c>
      <c r="N188" s="22">
        <f t="shared" si="64"/>
        <v>258.75</v>
      </c>
      <c r="O188" s="29">
        <f t="shared" si="61"/>
        <v>8280</v>
      </c>
      <c r="P188" s="23">
        <f t="shared" si="62"/>
        <v>4657.5</v>
      </c>
    </row>
    <row r="189" spans="1:16" ht="12.75">
      <c r="A189" s="78" t="s">
        <v>1739</v>
      </c>
      <c r="B189" s="2" t="s">
        <v>521</v>
      </c>
      <c r="C189" s="2" t="s">
        <v>1230</v>
      </c>
      <c r="D189" s="2" t="s">
        <v>564</v>
      </c>
      <c r="E189" s="2" t="s">
        <v>565</v>
      </c>
      <c r="F189" s="2">
        <v>1470</v>
      </c>
      <c r="G189" s="17">
        <v>4.5</v>
      </c>
      <c r="H189" s="2">
        <v>8</v>
      </c>
      <c r="I189" s="15">
        <f t="shared" si="49"/>
        <v>6615</v>
      </c>
      <c r="J189" s="15">
        <f t="shared" si="50"/>
        <v>11760</v>
      </c>
      <c r="K189" s="22">
        <f t="shared" si="59"/>
        <v>330.75</v>
      </c>
      <c r="L189" s="22">
        <f t="shared" si="60"/>
        <v>588</v>
      </c>
      <c r="M189" s="22">
        <f t="shared" si="63"/>
        <v>588</v>
      </c>
      <c r="N189" s="22">
        <f t="shared" si="64"/>
        <v>330.75</v>
      </c>
      <c r="O189" s="29">
        <f t="shared" si="61"/>
        <v>10584</v>
      </c>
      <c r="P189" s="23">
        <f t="shared" si="62"/>
        <v>5953.5</v>
      </c>
    </row>
    <row r="190" spans="1:16" ht="12.75">
      <c r="A190" s="78" t="s">
        <v>688</v>
      </c>
      <c r="B190" s="2" t="s">
        <v>521</v>
      </c>
      <c r="C190" s="2" t="s">
        <v>1231</v>
      </c>
      <c r="D190" s="2" t="s">
        <v>566</v>
      </c>
      <c r="E190" s="2" t="s">
        <v>546</v>
      </c>
      <c r="F190" s="2">
        <v>1600</v>
      </c>
      <c r="G190" s="17">
        <v>4.5</v>
      </c>
      <c r="H190" s="2">
        <v>8</v>
      </c>
      <c r="I190" s="15">
        <f t="shared" si="49"/>
        <v>7200</v>
      </c>
      <c r="J190" s="15">
        <f t="shared" si="50"/>
        <v>12800</v>
      </c>
      <c r="K190" s="22">
        <f t="shared" si="59"/>
        <v>360</v>
      </c>
      <c r="L190" s="22">
        <f t="shared" si="60"/>
        <v>640</v>
      </c>
      <c r="M190" s="22">
        <f t="shared" si="63"/>
        <v>640</v>
      </c>
      <c r="N190" s="22">
        <f t="shared" si="64"/>
        <v>360</v>
      </c>
      <c r="O190" s="29">
        <f t="shared" si="61"/>
        <v>11520</v>
      </c>
      <c r="P190" s="23">
        <f t="shared" si="62"/>
        <v>6480</v>
      </c>
    </row>
    <row r="191" spans="1:16" ht="12.75">
      <c r="A191" s="78" t="s">
        <v>692</v>
      </c>
      <c r="B191" s="2" t="s">
        <v>521</v>
      </c>
      <c r="C191" s="2" t="s">
        <v>1498</v>
      </c>
      <c r="D191" s="2" t="s">
        <v>574</v>
      </c>
      <c r="E191" s="2" t="s">
        <v>576</v>
      </c>
      <c r="F191" s="2">
        <v>366</v>
      </c>
      <c r="G191" s="17">
        <v>4.5</v>
      </c>
      <c r="H191" s="2">
        <v>8</v>
      </c>
      <c r="I191" s="15">
        <f t="shared" si="49"/>
        <v>1647</v>
      </c>
      <c r="J191" s="15">
        <f t="shared" si="50"/>
        <v>2928</v>
      </c>
      <c r="K191" s="22">
        <f t="shared" si="59"/>
        <v>82.35000000000001</v>
      </c>
      <c r="L191" s="22">
        <f t="shared" si="60"/>
        <v>146.4</v>
      </c>
      <c r="M191" s="22">
        <f t="shared" si="63"/>
        <v>146.4</v>
      </c>
      <c r="N191" s="22">
        <f t="shared" si="64"/>
        <v>82.35000000000001</v>
      </c>
      <c r="O191" s="29">
        <f t="shared" si="61"/>
        <v>2635.2000000000003</v>
      </c>
      <c r="P191" s="23">
        <f t="shared" si="62"/>
        <v>1482.3000000000002</v>
      </c>
    </row>
    <row r="192" spans="1:16" ht="12.75">
      <c r="A192" s="78" t="s">
        <v>695</v>
      </c>
      <c r="B192" s="2" t="s">
        <v>521</v>
      </c>
      <c r="C192" s="2" t="s">
        <v>1500</v>
      </c>
      <c r="D192" s="2" t="s">
        <v>584</v>
      </c>
      <c r="E192" s="2" t="s">
        <v>586</v>
      </c>
      <c r="F192" s="2">
        <v>315</v>
      </c>
      <c r="G192" s="17">
        <v>4.5</v>
      </c>
      <c r="H192" s="2">
        <v>8</v>
      </c>
      <c r="I192" s="15">
        <f t="shared" si="49"/>
        <v>1417.5</v>
      </c>
      <c r="J192" s="15">
        <f t="shared" si="50"/>
        <v>2520</v>
      </c>
      <c r="K192" s="22">
        <f t="shared" si="59"/>
        <v>70.875</v>
      </c>
      <c r="L192" s="22">
        <f t="shared" si="60"/>
        <v>126</v>
      </c>
      <c r="M192" s="22">
        <f t="shared" si="63"/>
        <v>126</v>
      </c>
      <c r="N192" s="22">
        <f t="shared" si="64"/>
        <v>70.875</v>
      </c>
      <c r="O192" s="29">
        <f t="shared" si="61"/>
        <v>2268</v>
      </c>
      <c r="P192" s="23">
        <f t="shared" si="62"/>
        <v>1275.75</v>
      </c>
    </row>
    <row r="193" spans="1:16" ht="12.75">
      <c r="A193" s="78" t="s">
        <v>703</v>
      </c>
      <c r="B193" s="2" t="s">
        <v>521</v>
      </c>
      <c r="C193" s="2" t="s">
        <v>1502</v>
      </c>
      <c r="D193" s="2" t="s">
        <v>590</v>
      </c>
      <c r="E193" s="2" t="s">
        <v>592</v>
      </c>
      <c r="F193" s="2">
        <v>349</v>
      </c>
      <c r="G193" s="17">
        <v>4.5</v>
      </c>
      <c r="H193" s="2">
        <v>8</v>
      </c>
      <c r="I193" s="15">
        <f t="shared" si="49"/>
        <v>1570.5</v>
      </c>
      <c r="J193" s="15">
        <f t="shared" si="50"/>
        <v>2792</v>
      </c>
      <c r="K193" s="22">
        <f t="shared" si="59"/>
        <v>78.52499999999999</v>
      </c>
      <c r="L193" s="22">
        <f t="shared" si="60"/>
        <v>139.6</v>
      </c>
      <c r="M193" s="22">
        <f t="shared" si="63"/>
        <v>139.6</v>
      </c>
      <c r="N193" s="22">
        <f t="shared" si="64"/>
        <v>78.52499999999999</v>
      </c>
      <c r="O193" s="29">
        <f t="shared" si="61"/>
        <v>2512.8</v>
      </c>
      <c r="P193" s="23">
        <f t="shared" si="62"/>
        <v>1413.45</v>
      </c>
    </row>
    <row r="194" spans="1:16" ht="12.75">
      <c r="A194" s="78" t="s">
        <v>717</v>
      </c>
      <c r="B194" s="2" t="s">
        <v>521</v>
      </c>
      <c r="C194" s="2" t="s">
        <v>1506</v>
      </c>
      <c r="D194" s="2" t="s">
        <v>604</v>
      </c>
      <c r="E194" s="2" t="s">
        <v>606</v>
      </c>
      <c r="F194" s="2">
        <v>488</v>
      </c>
      <c r="G194" s="17">
        <v>4.5</v>
      </c>
      <c r="H194" s="2">
        <v>8</v>
      </c>
      <c r="I194" s="15">
        <f t="shared" si="49"/>
        <v>2196</v>
      </c>
      <c r="J194" s="15">
        <f t="shared" si="50"/>
        <v>3904</v>
      </c>
      <c r="K194" s="22">
        <f t="shared" si="59"/>
        <v>109.80000000000001</v>
      </c>
      <c r="L194" s="22">
        <f t="shared" si="60"/>
        <v>195.20000000000002</v>
      </c>
      <c r="M194" s="22">
        <f t="shared" si="63"/>
        <v>195.20000000000002</v>
      </c>
      <c r="N194" s="22">
        <f t="shared" si="64"/>
        <v>109.80000000000001</v>
      </c>
      <c r="O194" s="29">
        <f t="shared" si="61"/>
        <v>3513.6</v>
      </c>
      <c r="P194" s="23">
        <f t="shared" si="62"/>
        <v>1976.3999999999999</v>
      </c>
    </row>
    <row r="195" spans="1:16" ht="12.75">
      <c r="A195" s="78" t="s">
        <v>719</v>
      </c>
      <c r="B195" s="2" t="s">
        <v>521</v>
      </c>
      <c r="C195" s="2" t="s">
        <v>1507</v>
      </c>
      <c r="D195" s="2" t="s">
        <v>608</v>
      </c>
      <c r="E195" s="2" t="s">
        <v>610</v>
      </c>
      <c r="F195" s="2">
        <v>3091</v>
      </c>
      <c r="G195" s="17">
        <v>4.5</v>
      </c>
      <c r="H195" s="2">
        <v>8</v>
      </c>
      <c r="I195" s="15">
        <f t="shared" si="49"/>
        <v>13909.5</v>
      </c>
      <c r="J195" s="15">
        <f t="shared" si="50"/>
        <v>24728</v>
      </c>
      <c r="K195" s="22">
        <f t="shared" si="59"/>
        <v>695.475</v>
      </c>
      <c r="L195" s="22">
        <f t="shared" si="60"/>
        <v>1236.4</v>
      </c>
      <c r="M195" s="22">
        <f t="shared" si="63"/>
        <v>1236.4</v>
      </c>
      <c r="N195" s="22">
        <f t="shared" si="64"/>
        <v>695.475</v>
      </c>
      <c r="O195" s="29">
        <f t="shared" si="61"/>
        <v>22255.2</v>
      </c>
      <c r="P195" s="23">
        <f t="shared" si="62"/>
        <v>12518.550000000001</v>
      </c>
    </row>
    <row r="196" spans="1:16" ht="12.75">
      <c r="A196" s="78" t="s">
        <v>1741</v>
      </c>
      <c r="B196" s="2" t="s">
        <v>521</v>
      </c>
      <c r="C196" s="2" t="s">
        <v>1511</v>
      </c>
      <c r="D196" s="2" t="s">
        <v>617</v>
      </c>
      <c r="E196" s="2" t="s">
        <v>619</v>
      </c>
      <c r="F196" s="2">
        <v>483</v>
      </c>
      <c r="G196" s="17">
        <v>4.5</v>
      </c>
      <c r="H196" s="2">
        <v>8</v>
      </c>
      <c r="I196" s="15">
        <f t="shared" si="49"/>
        <v>2173.5</v>
      </c>
      <c r="J196" s="15">
        <f t="shared" si="50"/>
        <v>3864</v>
      </c>
      <c r="K196" s="22">
        <f t="shared" si="59"/>
        <v>108.67500000000001</v>
      </c>
      <c r="L196" s="22">
        <f t="shared" si="60"/>
        <v>193.20000000000002</v>
      </c>
      <c r="M196" s="22">
        <f t="shared" si="63"/>
        <v>193.20000000000002</v>
      </c>
      <c r="N196" s="22">
        <f t="shared" si="64"/>
        <v>108.67500000000001</v>
      </c>
      <c r="O196" s="29">
        <f t="shared" si="61"/>
        <v>3477.6</v>
      </c>
      <c r="P196" s="23">
        <f t="shared" si="62"/>
        <v>1956.1499999999999</v>
      </c>
    </row>
    <row r="197" spans="1:16" ht="12.75">
      <c r="A197" s="78" t="s">
        <v>732</v>
      </c>
      <c r="B197" s="2" t="s">
        <v>521</v>
      </c>
      <c r="C197" s="2" t="s">
        <v>1512</v>
      </c>
      <c r="D197" s="2" t="s">
        <v>621</v>
      </c>
      <c r="E197" s="2" t="s">
        <v>606</v>
      </c>
      <c r="F197" s="2">
        <v>488</v>
      </c>
      <c r="G197" s="17">
        <v>4.5</v>
      </c>
      <c r="H197" s="2">
        <v>8</v>
      </c>
      <c r="I197" s="15">
        <f t="shared" si="49"/>
        <v>2196</v>
      </c>
      <c r="J197" s="15">
        <f t="shared" si="50"/>
        <v>3904</v>
      </c>
      <c r="K197" s="22">
        <f t="shared" si="59"/>
        <v>109.80000000000001</v>
      </c>
      <c r="L197" s="22">
        <f t="shared" si="60"/>
        <v>195.20000000000002</v>
      </c>
      <c r="M197" s="22">
        <f t="shared" si="63"/>
        <v>195.20000000000002</v>
      </c>
      <c r="N197" s="22">
        <f t="shared" si="64"/>
        <v>109.80000000000001</v>
      </c>
      <c r="O197" s="29">
        <f t="shared" si="61"/>
        <v>3513.6</v>
      </c>
      <c r="P197" s="23">
        <f t="shared" si="62"/>
        <v>1976.3999999999999</v>
      </c>
    </row>
    <row r="198" spans="1:16" ht="12.75">
      <c r="A198" s="78" t="s">
        <v>736</v>
      </c>
      <c r="B198" s="2" t="s">
        <v>521</v>
      </c>
      <c r="C198" s="2" t="s">
        <v>1513</v>
      </c>
      <c r="D198" s="2" t="s">
        <v>624</v>
      </c>
      <c r="E198" s="2" t="s">
        <v>625</v>
      </c>
      <c r="F198" s="2">
        <v>501</v>
      </c>
      <c r="G198" s="17">
        <v>4.5</v>
      </c>
      <c r="H198" s="2">
        <v>8</v>
      </c>
      <c r="I198" s="15">
        <f t="shared" si="49"/>
        <v>2254.5</v>
      </c>
      <c r="J198" s="15">
        <f t="shared" si="50"/>
        <v>4008</v>
      </c>
      <c r="K198" s="22">
        <f t="shared" si="59"/>
        <v>112.72500000000001</v>
      </c>
      <c r="L198" s="22">
        <f t="shared" si="60"/>
        <v>200.4</v>
      </c>
      <c r="M198" s="22">
        <f t="shared" si="63"/>
        <v>200.4</v>
      </c>
      <c r="N198" s="22">
        <f t="shared" si="64"/>
        <v>112.72500000000001</v>
      </c>
      <c r="O198" s="29">
        <f t="shared" si="61"/>
        <v>3607.2000000000003</v>
      </c>
      <c r="P198" s="23">
        <f t="shared" si="62"/>
        <v>2029.0500000000002</v>
      </c>
    </row>
    <row r="199" spans="1:16" ht="12.75">
      <c r="A199" s="78" t="s">
        <v>746</v>
      </c>
      <c r="B199" s="2" t="s">
        <v>521</v>
      </c>
      <c r="C199" s="2" t="s">
        <v>1516</v>
      </c>
      <c r="D199" s="2" t="s">
        <v>631</v>
      </c>
      <c r="E199" s="2" t="s">
        <v>633</v>
      </c>
      <c r="F199" s="2">
        <v>306</v>
      </c>
      <c r="G199" s="17">
        <v>4.5</v>
      </c>
      <c r="H199" s="2">
        <v>8</v>
      </c>
      <c r="I199" s="15">
        <f t="shared" si="49"/>
        <v>1377</v>
      </c>
      <c r="J199" s="15">
        <f t="shared" si="50"/>
        <v>2448</v>
      </c>
      <c r="K199" s="22">
        <f t="shared" si="59"/>
        <v>68.85000000000001</v>
      </c>
      <c r="L199" s="22">
        <f t="shared" si="60"/>
        <v>122.4</v>
      </c>
      <c r="M199" s="22">
        <f t="shared" si="63"/>
        <v>122.4</v>
      </c>
      <c r="N199" s="22">
        <f t="shared" si="64"/>
        <v>68.85000000000001</v>
      </c>
      <c r="O199" s="29">
        <f t="shared" si="61"/>
        <v>2203.2000000000003</v>
      </c>
      <c r="P199" s="23">
        <f t="shared" si="62"/>
        <v>1239.3000000000002</v>
      </c>
    </row>
    <row r="200" spans="1:16" ht="12.75">
      <c r="A200" s="78" t="s">
        <v>978</v>
      </c>
      <c r="B200" s="2" t="s">
        <v>521</v>
      </c>
      <c r="C200" s="2" t="s">
        <v>1517</v>
      </c>
      <c r="D200" s="2" t="s">
        <v>635</v>
      </c>
      <c r="E200" s="2" t="s">
        <v>637</v>
      </c>
      <c r="F200" s="2">
        <v>491</v>
      </c>
      <c r="G200" s="17">
        <v>4.5</v>
      </c>
      <c r="H200" s="2">
        <v>8</v>
      </c>
      <c r="I200" s="15">
        <f t="shared" si="49"/>
        <v>2209.5</v>
      </c>
      <c r="J200" s="15">
        <f t="shared" si="50"/>
        <v>3928</v>
      </c>
      <c r="K200" s="22">
        <f t="shared" si="59"/>
        <v>110.47500000000001</v>
      </c>
      <c r="L200" s="22">
        <f t="shared" si="60"/>
        <v>196.4</v>
      </c>
      <c r="M200" s="22">
        <f t="shared" si="63"/>
        <v>196.4</v>
      </c>
      <c r="N200" s="22">
        <f t="shared" si="64"/>
        <v>110.47500000000001</v>
      </c>
      <c r="O200" s="29">
        <f t="shared" si="61"/>
        <v>3535.2000000000003</v>
      </c>
      <c r="P200" s="23">
        <f t="shared" si="62"/>
        <v>1988.5500000000002</v>
      </c>
    </row>
    <row r="201" spans="1:16" ht="12.75">
      <c r="A201" s="78" t="s">
        <v>756</v>
      </c>
      <c r="B201" s="2" t="s">
        <v>521</v>
      </c>
      <c r="C201" s="2" t="s">
        <v>1519</v>
      </c>
      <c r="D201" s="2" t="s">
        <v>641</v>
      </c>
      <c r="E201" s="2" t="s">
        <v>426</v>
      </c>
      <c r="F201" s="2">
        <v>490</v>
      </c>
      <c r="G201" s="17">
        <v>4.5</v>
      </c>
      <c r="H201" s="2">
        <v>8</v>
      </c>
      <c r="I201" s="15">
        <f t="shared" si="49"/>
        <v>2205</v>
      </c>
      <c r="J201" s="15">
        <f t="shared" si="50"/>
        <v>3920</v>
      </c>
      <c r="K201" s="22">
        <f t="shared" si="59"/>
        <v>110.25</v>
      </c>
      <c r="L201" s="22">
        <f t="shared" si="60"/>
        <v>196</v>
      </c>
      <c r="M201" s="22">
        <f t="shared" si="63"/>
        <v>196</v>
      </c>
      <c r="N201" s="22">
        <f t="shared" si="64"/>
        <v>110.25</v>
      </c>
      <c r="O201" s="29">
        <f t="shared" si="61"/>
        <v>3528</v>
      </c>
      <c r="P201" s="23">
        <f t="shared" si="62"/>
        <v>1984.5</v>
      </c>
    </row>
    <row r="202" spans="1:16" ht="12.75">
      <c r="A202" s="78" t="s">
        <v>762</v>
      </c>
      <c r="B202" s="2" t="s">
        <v>521</v>
      </c>
      <c r="C202" s="2" t="s">
        <v>1521</v>
      </c>
      <c r="D202" s="2" t="s">
        <v>646</v>
      </c>
      <c r="E202" s="2" t="s">
        <v>648</v>
      </c>
      <c r="F202" s="2">
        <v>478</v>
      </c>
      <c r="G202" s="17">
        <v>4.5</v>
      </c>
      <c r="H202" s="2">
        <v>8</v>
      </c>
      <c r="I202" s="15">
        <f t="shared" si="49"/>
        <v>2151</v>
      </c>
      <c r="J202" s="15">
        <f t="shared" si="50"/>
        <v>3824</v>
      </c>
      <c r="K202" s="22">
        <f t="shared" si="59"/>
        <v>107.55000000000001</v>
      </c>
      <c r="L202" s="22">
        <f t="shared" si="60"/>
        <v>191.20000000000002</v>
      </c>
      <c r="M202" s="22">
        <f t="shared" si="63"/>
        <v>191.20000000000002</v>
      </c>
      <c r="N202" s="22">
        <f t="shared" si="64"/>
        <v>107.55000000000001</v>
      </c>
      <c r="O202" s="29">
        <f t="shared" si="61"/>
        <v>3441.6</v>
      </c>
      <c r="P202" s="23">
        <f t="shared" si="62"/>
        <v>1935.8999999999999</v>
      </c>
    </row>
    <row r="203" spans="1:16" ht="12.75">
      <c r="A203" s="78" t="s">
        <v>767</v>
      </c>
      <c r="B203" s="2" t="s">
        <v>521</v>
      </c>
      <c r="C203" s="2" t="s">
        <v>1523</v>
      </c>
      <c r="D203" s="2" t="s">
        <v>652</v>
      </c>
      <c r="E203" s="2" t="s">
        <v>654</v>
      </c>
      <c r="F203" s="2">
        <v>481</v>
      </c>
      <c r="G203" s="17">
        <v>4.5</v>
      </c>
      <c r="H203" s="2">
        <v>8</v>
      </c>
      <c r="I203" s="15">
        <f t="shared" si="49"/>
        <v>2164.5</v>
      </c>
      <c r="J203" s="15">
        <f t="shared" si="50"/>
        <v>3848</v>
      </c>
      <c r="K203" s="22">
        <f t="shared" si="59"/>
        <v>108.22500000000001</v>
      </c>
      <c r="L203" s="22">
        <f t="shared" si="60"/>
        <v>192.4</v>
      </c>
      <c r="M203" s="22">
        <f t="shared" si="63"/>
        <v>192.4</v>
      </c>
      <c r="N203" s="22">
        <f t="shared" si="64"/>
        <v>108.22500000000001</v>
      </c>
      <c r="O203" s="29">
        <f t="shared" si="61"/>
        <v>3463.2000000000003</v>
      </c>
      <c r="P203" s="23">
        <f t="shared" si="62"/>
        <v>1948.0500000000002</v>
      </c>
    </row>
    <row r="204" spans="1:16" ht="12.75">
      <c r="A204" s="78" t="s">
        <v>772</v>
      </c>
      <c r="B204" s="2" t="s">
        <v>521</v>
      </c>
      <c r="C204" s="2" t="s">
        <v>1525</v>
      </c>
      <c r="D204" s="2" t="s">
        <v>659</v>
      </c>
      <c r="E204" s="2" t="s">
        <v>661</v>
      </c>
      <c r="F204" s="2">
        <v>484</v>
      </c>
      <c r="G204" s="17">
        <v>4.5</v>
      </c>
      <c r="H204" s="2">
        <v>8</v>
      </c>
      <c r="I204" s="15">
        <f t="shared" si="49"/>
        <v>2178</v>
      </c>
      <c r="J204" s="15">
        <f t="shared" si="50"/>
        <v>3872</v>
      </c>
      <c r="K204" s="22">
        <f t="shared" si="59"/>
        <v>108.9</v>
      </c>
      <c r="L204" s="22">
        <f t="shared" si="60"/>
        <v>193.60000000000002</v>
      </c>
      <c r="M204" s="22">
        <f t="shared" si="63"/>
        <v>193.60000000000002</v>
      </c>
      <c r="N204" s="22">
        <f t="shared" si="64"/>
        <v>108.9</v>
      </c>
      <c r="O204" s="29">
        <f t="shared" si="61"/>
        <v>3484.8</v>
      </c>
      <c r="P204" s="23">
        <f t="shared" si="62"/>
        <v>1960.2</v>
      </c>
    </row>
    <row r="205" spans="1:16" ht="12.75">
      <c r="A205" s="78" t="s">
        <v>779</v>
      </c>
      <c r="B205" s="2" t="s">
        <v>521</v>
      </c>
      <c r="C205" s="2" t="s">
        <v>1527</v>
      </c>
      <c r="D205" s="2" t="s">
        <v>667</v>
      </c>
      <c r="E205" s="2" t="s">
        <v>426</v>
      </c>
      <c r="F205" s="2">
        <v>490</v>
      </c>
      <c r="G205" s="17">
        <v>4.5</v>
      </c>
      <c r="H205" s="2">
        <v>8</v>
      </c>
      <c r="I205" s="15">
        <f t="shared" si="49"/>
        <v>2205</v>
      </c>
      <c r="J205" s="15">
        <f t="shared" si="50"/>
        <v>3920</v>
      </c>
      <c r="K205" s="22">
        <f t="shared" si="59"/>
        <v>110.25</v>
      </c>
      <c r="L205" s="22">
        <f t="shared" si="60"/>
        <v>196</v>
      </c>
      <c r="M205" s="22">
        <f t="shared" si="63"/>
        <v>196</v>
      </c>
      <c r="N205" s="22">
        <f t="shared" si="64"/>
        <v>110.25</v>
      </c>
      <c r="O205" s="29">
        <f t="shared" si="61"/>
        <v>3528</v>
      </c>
      <c r="P205" s="23">
        <f t="shared" si="62"/>
        <v>1984.5</v>
      </c>
    </row>
    <row r="206" spans="1:16" ht="12.75">
      <c r="A206" s="78" t="s">
        <v>785</v>
      </c>
      <c r="B206" s="2" t="s">
        <v>521</v>
      </c>
      <c r="C206" s="2" t="s">
        <v>1529</v>
      </c>
      <c r="D206" s="2" t="s">
        <v>668</v>
      </c>
      <c r="E206" s="2" t="s">
        <v>670</v>
      </c>
      <c r="F206" s="2">
        <v>455</v>
      </c>
      <c r="G206" s="17">
        <v>4.5</v>
      </c>
      <c r="H206" s="2">
        <v>8</v>
      </c>
      <c r="I206" s="15">
        <f t="shared" si="49"/>
        <v>2047.5</v>
      </c>
      <c r="J206" s="15">
        <f t="shared" si="50"/>
        <v>3640</v>
      </c>
      <c r="K206" s="22">
        <f t="shared" si="59"/>
        <v>102.375</v>
      </c>
      <c r="L206" s="22">
        <f t="shared" si="60"/>
        <v>182</v>
      </c>
      <c r="M206" s="22">
        <f t="shared" si="63"/>
        <v>182</v>
      </c>
      <c r="N206" s="22">
        <f t="shared" si="64"/>
        <v>102.375</v>
      </c>
      <c r="O206" s="29">
        <f t="shared" si="61"/>
        <v>3276</v>
      </c>
      <c r="P206" s="23">
        <f t="shared" si="62"/>
        <v>1842.75</v>
      </c>
    </row>
    <row r="207" spans="1:16" ht="12.75">
      <c r="A207" s="78" t="s">
        <v>790</v>
      </c>
      <c r="B207" s="2" t="s">
        <v>521</v>
      </c>
      <c r="C207" s="2" t="s">
        <v>1531</v>
      </c>
      <c r="D207" s="2" t="s">
        <v>675</v>
      </c>
      <c r="E207" s="2" t="s">
        <v>677</v>
      </c>
      <c r="F207" s="2">
        <v>482</v>
      </c>
      <c r="G207" s="17">
        <v>4.5</v>
      </c>
      <c r="H207" s="2">
        <v>8</v>
      </c>
      <c r="I207" s="15">
        <f t="shared" si="49"/>
        <v>2169</v>
      </c>
      <c r="J207" s="15">
        <f t="shared" si="50"/>
        <v>3856</v>
      </c>
      <c r="K207" s="22">
        <f t="shared" si="59"/>
        <v>108.45</v>
      </c>
      <c r="L207" s="22">
        <f t="shared" si="60"/>
        <v>192.8</v>
      </c>
      <c r="M207" s="22">
        <f t="shared" si="63"/>
        <v>192.8</v>
      </c>
      <c r="N207" s="22">
        <f t="shared" si="64"/>
        <v>108.45</v>
      </c>
      <c r="O207" s="29">
        <f t="shared" si="61"/>
        <v>3470.4</v>
      </c>
      <c r="P207" s="23">
        <f t="shared" si="62"/>
        <v>1952.1000000000001</v>
      </c>
    </row>
    <row r="208" spans="1:16" ht="12.75">
      <c r="A208" s="78" t="s">
        <v>795</v>
      </c>
      <c r="B208" s="2" t="s">
        <v>521</v>
      </c>
      <c r="C208" s="2" t="s">
        <v>1532</v>
      </c>
      <c r="D208" s="2" t="s">
        <v>1069</v>
      </c>
      <c r="E208" s="2" t="s">
        <v>1072</v>
      </c>
      <c r="F208" s="2">
        <v>300</v>
      </c>
      <c r="G208" s="17">
        <v>3.5</v>
      </c>
      <c r="H208" s="2">
        <v>8</v>
      </c>
      <c r="I208" s="15">
        <f t="shared" si="49"/>
        <v>1050</v>
      </c>
      <c r="J208" s="15">
        <f t="shared" si="50"/>
        <v>2400</v>
      </c>
      <c r="K208" s="22">
        <f t="shared" si="59"/>
        <v>52.5</v>
      </c>
      <c r="L208" s="22">
        <f t="shared" si="60"/>
        <v>120</v>
      </c>
      <c r="M208" s="22">
        <f t="shared" si="63"/>
        <v>120</v>
      </c>
      <c r="N208" s="22">
        <f t="shared" si="64"/>
        <v>52.5</v>
      </c>
      <c r="O208" s="29">
        <f t="shared" si="61"/>
        <v>2160</v>
      </c>
      <c r="P208" s="23">
        <f t="shared" si="62"/>
        <v>945</v>
      </c>
    </row>
    <row r="209" spans="1:16" ht="12.75">
      <c r="A209" s="78" t="s">
        <v>1611</v>
      </c>
      <c r="B209" s="2" t="s">
        <v>521</v>
      </c>
      <c r="C209" s="2" t="s">
        <v>1533</v>
      </c>
      <c r="D209" s="2" t="s">
        <v>1069</v>
      </c>
      <c r="E209" s="2" t="s">
        <v>1072</v>
      </c>
      <c r="F209" s="2">
        <v>300</v>
      </c>
      <c r="G209" s="17">
        <v>3.5</v>
      </c>
      <c r="H209" s="2">
        <v>8</v>
      </c>
      <c r="I209" s="15">
        <f t="shared" si="49"/>
        <v>1050</v>
      </c>
      <c r="J209" s="15">
        <f t="shared" si="50"/>
        <v>2400</v>
      </c>
      <c r="K209" s="22">
        <f t="shared" si="59"/>
        <v>52.5</v>
      </c>
      <c r="L209" s="22">
        <f t="shared" si="60"/>
        <v>120</v>
      </c>
      <c r="M209" s="22">
        <f t="shared" si="63"/>
        <v>120</v>
      </c>
      <c r="N209" s="22">
        <f t="shared" si="64"/>
        <v>52.5</v>
      </c>
      <c r="O209" s="29">
        <f t="shared" si="61"/>
        <v>2160</v>
      </c>
      <c r="P209" s="23">
        <f t="shared" si="62"/>
        <v>945</v>
      </c>
    </row>
    <row r="210" spans="7:16" ht="12.75">
      <c r="G210" s="17"/>
      <c r="H210" s="2"/>
      <c r="I210" s="15"/>
      <c r="J210" s="15"/>
      <c r="K210" s="37">
        <f aca="true" t="shared" si="65" ref="K210:P210">SUM(K185:K209)</f>
        <v>5844.725000000002</v>
      </c>
      <c r="L210" s="37">
        <f t="shared" si="65"/>
        <v>9148.399999999996</v>
      </c>
      <c r="M210" s="37">
        <f t="shared" si="65"/>
        <v>9148.399999999996</v>
      </c>
      <c r="N210" s="37">
        <f t="shared" si="65"/>
        <v>5844.725000000002</v>
      </c>
      <c r="O210" s="38">
        <f t="shared" si="65"/>
        <v>164671.20000000004</v>
      </c>
      <c r="P210" s="34">
        <f t="shared" si="65"/>
        <v>105205.05</v>
      </c>
    </row>
    <row r="211" spans="8:16" ht="12.75">
      <c r="H211" s="2"/>
      <c r="I211" s="15"/>
      <c r="J211" s="15"/>
      <c r="K211" s="2"/>
      <c r="L211" s="2"/>
      <c r="M211" s="2"/>
      <c r="N211" s="2"/>
      <c r="O211" s="30"/>
      <c r="P211" s="2"/>
    </row>
    <row r="212" spans="1:16" ht="12.75">
      <c r="A212" s="71" t="s">
        <v>801</v>
      </c>
      <c r="B212" s="2" t="s">
        <v>678</v>
      </c>
      <c r="C212" s="2" t="s">
        <v>1235</v>
      </c>
      <c r="D212" s="2" t="s">
        <v>679</v>
      </c>
      <c r="E212" s="2" t="s">
        <v>681</v>
      </c>
      <c r="F212" s="2">
        <v>6491</v>
      </c>
      <c r="G212" s="2">
        <v>7</v>
      </c>
      <c r="H212" s="2">
        <v>8</v>
      </c>
      <c r="I212" s="15">
        <f t="shared" si="49"/>
        <v>45437</v>
      </c>
      <c r="J212" s="15">
        <f t="shared" si="50"/>
        <v>51928</v>
      </c>
      <c r="K212" s="22">
        <f aca="true" t="shared" si="66" ref="K212:K253">PRODUCT((F212*0.05),G212)</f>
        <v>2271.85</v>
      </c>
      <c r="L212" s="22">
        <f aca="true" t="shared" si="67" ref="L212:L253">PRODUCT((F212*0.05),H212)</f>
        <v>2596.4</v>
      </c>
      <c r="M212" s="22">
        <f>PRODUCT((F212*0.05),H212)</f>
        <v>2596.4</v>
      </c>
      <c r="N212" s="22">
        <f>PRODUCT((F212*0.05),G212)</f>
        <v>2271.85</v>
      </c>
      <c r="O212" s="29">
        <f aca="true" t="shared" si="68" ref="O212:O253">PRODUCT((F212*0.9),H212)</f>
        <v>46735.200000000004</v>
      </c>
      <c r="P212" s="23">
        <f aca="true" t="shared" si="69" ref="P212:P253">PRODUCT(F212*0.9,G212)</f>
        <v>40893.3</v>
      </c>
    </row>
    <row r="213" spans="1:16" ht="12.75">
      <c r="A213" s="71" t="s">
        <v>819</v>
      </c>
      <c r="B213" s="2" t="s">
        <v>678</v>
      </c>
      <c r="C213" s="2" t="s">
        <v>1556</v>
      </c>
      <c r="D213" s="2" t="s">
        <v>696</v>
      </c>
      <c r="E213" s="2" t="s">
        <v>698</v>
      </c>
      <c r="F213" s="2">
        <v>865</v>
      </c>
      <c r="G213" s="17">
        <v>4.5</v>
      </c>
      <c r="H213" s="2">
        <v>8</v>
      </c>
      <c r="I213" s="15">
        <f t="shared" si="49"/>
        <v>3892.5</v>
      </c>
      <c r="J213" s="15">
        <f t="shared" si="50"/>
        <v>6920</v>
      </c>
      <c r="K213" s="22">
        <f t="shared" si="66"/>
        <v>194.625</v>
      </c>
      <c r="L213" s="22">
        <f t="shared" si="67"/>
        <v>346</v>
      </c>
      <c r="M213" s="22">
        <f aca="true" t="shared" si="70" ref="M213:M253">PRODUCT((F213*0.05),H213)</f>
        <v>346</v>
      </c>
      <c r="N213" s="22">
        <f aca="true" t="shared" si="71" ref="N213:N253">PRODUCT((F213*0.05),G213)</f>
        <v>194.625</v>
      </c>
      <c r="O213" s="29">
        <f t="shared" si="68"/>
        <v>6228</v>
      </c>
      <c r="P213" s="23">
        <f t="shared" si="69"/>
        <v>3503.25</v>
      </c>
    </row>
    <row r="214" spans="1:16" ht="12.75">
      <c r="A214" s="71" t="s">
        <v>822</v>
      </c>
      <c r="B214" s="2" t="s">
        <v>678</v>
      </c>
      <c r="C214" s="2" t="s">
        <v>1557</v>
      </c>
      <c r="D214" s="2" t="s">
        <v>700</v>
      </c>
      <c r="E214" s="2" t="s">
        <v>702</v>
      </c>
      <c r="F214" s="2">
        <v>873</v>
      </c>
      <c r="G214" s="17">
        <v>4.5</v>
      </c>
      <c r="H214" s="2">
        <v>8</v>
      </c>
      <c r="I214" s="15">
        <f t="shared" si="49"/>
        <v>3928.5</v>
      </c>
      <c r="J214" s="15">
        <f t="shared" si="50"/>
        <v>6984</v>
      </c>
      <c r="K214" s="22">
        <f t="shared" si="66"/>
        <v>196.425</v>
      </c>
      <c r="L214" s="22">
        <f t="shared" si="67"/>
        <v>349.20000000000005</v>
      </c>
      <c r="M214" s="22">
        <f t="shared" si="70"/>
        <v>349.20000000000005</v>
      </c>
      <c r="N214" s="22">
        <f t="shared" si="71"/>
        <v>196.425</v>
      </c>
      <c r="O214" s="29">
        <f t="shared" si="68"/>
        <v>6285.6</v>
      </c>
      <c r="P214" s="23">
        <f t="shared" si="69"/>
        <v>3535.65</v>
      </c>
    </row>
    <row r="215" spans="1:16" ht="12.75">
      <c r="A215" s="71" t="s">
        <v>826</v>
      </c>
      <c r="B215" s="2" t="s">
        <v>678</v>
      </c>
      <c r="C215" s="2" t="s">
        <v>1558</v>
      </c>
      <c r="D215" s="2" t="s">
        <v>704</v>
      </c>
      <c r="E215" s="2" t="s">
        <v>706</v>
      </c>
      <c r="F215" s="2">
        <v>840</v>
      </c>
      <c r="G215" s="17">
        <v>4.5</v>
      </c>
      <c r="H215" s="2">
        <v>8</v>
      </c>
      <c r="I215" s="15">
        <f t="shared" si="49"/>
        <v>3780</v>
      </c>
      <c r="J215" s="15">
        <f t="shared" si="50"/>
        <v>6720</v>
      </c>
      <c r="K215" s="22">
        <f t="shared" si="66"/>
        <v>189</v>
      </c>
      <c r="L215" s="22">
        <f t="shared" si="67"/>
        <v>336</v>
      </c>
      <c r="M215" s="22">
        <f t="shared" si="70"/>
        <v>336</v>
      </c>
      <c r="N215" s="22">
        <f t="shared" si="71"/>
        <v>189</v>
      </c>
      <c r="O215" s="29">
        <f t="shared" si="68"/>
        <v>6048</v>
      </c>
      <c r="P215" s="23">
        <f t="shared" si="69"/>
        <v>3402</v>
      </c>
    </row>
    <row r="216" spans="1:16" ht="12.75">
      <c r="A216" s="71" t="s">
        <v>832</v>
      </c>
      <c r="B216" s="2" t="s">
        <v>678</v>
      </c>
      <c r="C216" s="2" t="s">
        <v>1560</v>
      </c>
      <c r="D216" s="2" t="s">
        <v>710</v>
      </c>
      <c r="E216" s="2" t="s">
        <v>712</v>
      </c>
      <c r="F216" s="2">
        <v>875</v>
      </c>
      <c r="G216" s="17">
        <v>4.5</v>
      </c>
      <c r="H216" s="2">
        <v>8</v>
      </c>
      <c r="I216" s="15">
        <f t="shared" si="49"/>
        <v>3937.5</v>
      </c>
      <c r="J216" s="15">
        <f t="shared" si="50"/>
        <v>7000</v>
      </c>
      <c r="K216" s="22">
        <f t="shared" si="66"/>
        <v>196.875</v>
      </c>
      <c r="L216" s="22">
        <f t="shared" si="67"/>
        <v>350</v>
      </c>
      <c r="M216" s="22">
        <f t="shared" si="70"/>
        <v>350</v>
      </c>
      <c r="N216" s="22">
        <f t="shared" si="71"/>
        <v>196.875</v>
      </c>
      <c r="O216" s="29">
        <f t="shared" si="68"/>
        <v>6300</v>
      </c>
      <c r="P216" s="23">
        <f t="shared" si="69"/>
        <v>3543.75</v>
      </c>
    </row>
    <row r="217" spans="1:16" ht="12.75">
      <c r="A217" s="71" t="s">
        <v>834</v>
      </c>
      <c r="B217" s="2" t="s">
        <v>678</v>
      </c>
      <c r="C217" s="2" t="s">
        <v>1561</v>
      </c>
      <c r="D217" s="2" t="s">
        <v>714</v>
      </c>
      <c r="E217" s="2" t="s">
        <v>716</v>
      </c>
      <c r="F217" s="2">
        <v>970</v>
      </c>
      <c r="G217" s="17">
        <v>4.5</v>
      </c>
      <c r="H217" s="2">
        <v>8</v>
      </c>
      <c r="I217" s="15">
        <f t="shared" si="49"/>
        <v>4365</v>
      </c>
      <c r="J217" s="15">
        <f t="shared" si="50"/>
        <v>7760</v>
      </c>
      <c r="K217" s="22">
        <f t="shared" si="66"/>
        <v>218.25</v>
      </c>
      <c r="L217" s="22">
        <f t="shared" si="67"/>
        <v>388</v>
      </c>
      <c r="M217" s="22">
        <f t="shared" si="70"/>
        <v>388</v>
      </c>
      <c r="N217" s="22">
        <f t="shared" si="71"/>
        <v>218.25</v>
      </c>
      <c r="O217" s="29">
        <f t="shared" si="68"/>
        <v>6984</v>
      </c>
      <c r="P217" s="23">
        <f t="shared" si="69"/>
        <v>3928.5</v>
      </c>
    </row>
    <row r="218" spans="1:16" ht="12.75">
      <c r="A218" s="71" t="s">
        <v>838</v>
      </c>
      <c r="B218" s="2" t="s">
        <v>678</v>
      </c>
      <c r="C218" s="2" t="s">
        <v>1563</v>
      </c>
      <c r="D218" s="2" t="s">
        <v>721</v>
      </c>
      <c r="E218" s="2" t="s">
        <v>723</v>
      </c>
      <c r="F218" s="2">
        <v>894</v>
      </c>
      <c r="G218" s="17">
        <v>4.5</v>
      </c>
      <c r="H218" s="2">
        <v>8</v>
      </c>
      <c r="I218" s="15">
        <f aca="true" t="shared" si="72" ref="I218:I289">PRODUCT(F218,G218)</f>
        <v>4023</v>
      </c>
      <c r="J218" s="15">
        <f aca="true" t="shared" si="73" ref="J218:J289">PRODUCT(F218,H218)</f>
        <v>7152</v>
      </c>
      <c r="K218" s="22">
        <f t="shared" si="66"/>
        <v>201.15</v>
      </c>
      <c r="L218" s="22">
        <f t="shared" si="67"/>
        <v>357.6</v>
      </c>
      <c r="M218" s="22">
        <f t="shared" si="70"/>
        <v>357.6</v>
      </c>
      <c r="N218" s="22">
        <f t="shared" si="71"/>
        <v>201.15</v>
      </c>
      <c r="O218" s="29">
        <f t="shared" si="68"/>
        <v>6436.8</v>
      </c>
      <c r="P218" s="23">
        <f t="shared" si="69"/>
        <v>3620.7000000000003</v>
      </c>
    </row>
    <row r="219" spans="1:16" ht="12.75">
      <c r="A219" s="71" t="s">
        <v>840</v>
      </c>
      <c r="B219" s="2" t="s">
        <v>678</v>
      </c>
      <c r="C219" s="2" t="s">
        <v>1564</v>
      </c>
      <c r="D219" s="2" t="s">
        <v>724</v>
      </c>
      <c r="E219" s="2" t="s">
        <v>726</v>
      </c>
      <c r="F219" s="2">
        <v>895</v>
      </c>
      <c r="G219" s="17">
        <v>4.5</v>
      </c>
      <c r="H219" s="2">
        <v>8</v>
      </c>
      <c r="I219" s="15">
        <f t="shared" si="72"/>
        <v>4027.5</v>
      </c>
      <c r="J219" s="15">
        <f t="shared" si="73"/>
        <v>7160</v>
      </c>
      <c r="K219" s="22">
        <f t="shared" si="66"/>
        <v>201.375</v>
      </c>
      <c r="L219" s="22">
        <f t="shared" si="67"/>
        <v>358</v>
      </c>
      <c r="M219" s="22">
        <f t="shared" si="70"/>
        <v>358</v>
      </c>
      <c r="N219" s="22">
        <f t="shared" si="71"/>
        <v>201.375</v>
      </c>
      <c r="O219" s="29">
        <f t="shared" si="68"/>
        <v>6444</v>
      </c>
      <c r="P219" s="23">
        <f t="shared" si="69"/>
        <v>3624.75</v>
      </c>
    </row>
    <row r="220" spans="1:16" ht="12.75">
      <c r="A220" s="71" t="s">
        <v>842</v>
      </c>
      <c r="B220" s="2" t="s">
        <v>678</v>
      </c>
      <c r="C220" s="2" t="s">
        <v>1565</v>
      </c>
      <c r="D220" s="2" t="s">
        <v>728</v>
      </c>
      <c r="E220" s="2" t="s">
        <v>730</v>
      </c>
      <c r="F220" s="2">
        <v>894</v>
      </c>
      <c r="G220" s="17">
        <v>4.5</v>
      </c>
      <c r="H220" s="2">
        <v>8</v>
      </c>
      <c r="I220" s="15">
        <f t="shared" si="72"/>
        <v>4023</v>
      </c>
      <c r="J220" s="15">
        <f t="shared" si="73"/>
        <v>7152</v>
      </c>
      <c r="K220" s="22">
        <f t="shared" si="66"/>
        <v>201.15</v>
      </c>
      <c r="L220" s="22">
        <f t="shared" si="67"/>
        <v>357.6</v>
      </c>
      <c r="M220" s="22">
        <f t="shared" si="70"/>
        <v>357.6</v>
      </c>
      <c r="N220" s="22">
        <f t="shared" si="71"/>
        <v>201.15</v>
      </c>
      <c r="O220" s="29">
        <f t="shared" si="68"/>
        <v>6436.8</v>
      </c>
      <c r="P220" s="23">
        <f t="shared" si="69"/>
        <v>3620.7000000000003</v>
      </c>
    </row>
    <row r="221" spans="1:16" ht="12.75">
      <c r="A221" s="71" t="s">
        <v>843</v>
      </c>
      <c r="B221" s="2" t="s">
        <v>678</v>
      </c>
      <c r="C221" s="2" t="s">
        <v>1566</v>
      </c>
      <c r="D221" s="2" t="s">
        <v>733</v>
      </c>
      <c r="E221" s="2" t="s">
        <v>735</v>
      </c>
      <c r="F221" s="2">
        <v>892</v>
      </c>
      <c r="G221" s="17">
        <v>4.5</v>
      </c>
      <c r="H221" s="2">
        <v>8</v>
      </c>
      <c r="I221" s="15">
        <f t="shared" si="72"/>
        <v>4014</v>
      </c>
      <c r="J221" s="15">
        <f t="shared" si="73"/>
        <v>7136</v>
      </c>
      <c r="K221" s="22">
        <f t="shared" si="66"/>
        <v>200.70000000000002</v>
      </c>
      <c r="L221" s="22">
        <f t="shared" si="67"/>
        <v>356.8</v>
      </c>
      <c r="M221" s="22">
        <f t="shared" si="70"/>
        <v>356.8</v>
      </c>
      <c r="N221" s="22">
        <f t="shared" si="71"/>
        <v>200.70000000000002</v>
      </c>
      <c r="O221" s="29">
        <f t="shared" si="68"/>
        <v>6422.400000000001</v>
      </c>
      <c r="P221" s="23">
        <f t="shared" si="69"/>
        <v>3612.6000000000004</v>
      </c>
    </row>
    <row r="222" spans="1:16" ht="12.75">
      <c r="A222" s="71" t="s">
        <v>844</v>
      </c>
      <c r="B222" s="2" t="s">
        <v>678</v>
      </c>
      <c r="C222" s="2" t="s">
        <v>1567</v>
      </c>
      <c r="D222" s="2" t="s">
        <v>737</v>
      </c>
      <c r="E222" s="2" t="s">
        <v>739</v>
      </c>
      <c r="F222" s="2">
        <v>896</v>
      </c>
      <c r="G222" s="17">
        <v>4.5</v>
      </c>
      <c r="H222" s="2">
        <v>8</v>
      </c>
      <c r="I222" s="15">
        <f t="shared" si="72"/>
        <v>4032</v>
      </c>
      <c r="J222" s="15">
        <f t="shared" si="73"/>
        <v>7168</v>
      </c>
      <c r="K222" s="22">
        <f t="shared" si="66"/>
        <v>201.60000000000002</v>
      </c>
      <c r="L222" s="22">
        <f t="shared" si="67"/>
        <v>358.40000000000003</v>
      </c>
      <c r="M222" s="22">
        <f t="shared" si="70"/>
        <v>358.40000000000003</v>
      </c>
      <c r="N222" s="22">
        <f t="shared" si="71"/>
        <v>201.60000000000002</v>
      </c>
      <c r="O222" s="29">
        <f t="shared" si="68"/>
        <v>6451.2</v>
      </c>
      <c r="P222" s="23">
        <f t="shared" si="69"/>
        <v>3628.7999999999997</v>
      </c>
    </row>
    <row r="223" spans="1:16" ht="12.75">
      <c r="A223" s="71" t="s">
        <v>847</v>
      </c>
      <c r="B223" s="2" t="s">
        <v>678</v>
      </c>
      <c r="C223" s="2" t="s">
        <v>1568</v>
      </c>
      <c r="D223" s="2" t="s">
        <v>741</v>
      </c>
      <c r="E223" s="2" t="s">
        <v>743</v>
      </c>
      <c r="F223" s="2">
        <v>493</v>
      </c>
      <c r="G223" s="17">
        <v>4.5</v>
      </c>
      <c r="H223" s="2">
        <v>8</v>
      </c>
      <c r="I223" s="15">
        <f t="shared" si="72"/>
        <v>2218.5</v>
      </c>
      <c r="J223" s="15">
        <f t="shared" si="73"/>
        <v>3944</v>
      </c>
      <c r="K223" s="22">
        <f t="shared" si="66"/>
        <v>110.92500000000001</v>
      </c>
      <c r="L223" s="22">
        <f t="shared" si="67"/>
        <v>197.20000000000002</v>
      </c>
      <c r="M223" s="22">
        <f t="shared" si="70"/>
        <v>197.20000000000002</v>
      </c>
      <c r="N223" s="22">
        <f t="shared" si="71"/>
        <v>110.92500000000001</v>
      </c>
      <c r="O223" s="29">
        <f t="shared" si="68"/>
        <v>3549.6</v>
      </c>
      <c r="P223" s="23">
        <f t="shared" si="69"/>
        <v>1996.6499999999999</v>
      </c>
    </row>
    <row r="224" spans="1:16" ht="12.75">
      <c r="A224" s="71" t="s">
        <v>852</v>
      </c>
      <c r="B224" s="2" t="s">
        <v>678</v>
      </c>
      <c r="C224" s="2" t="s">
        <v>1570</v>
      </c>
      <c r="D224" s="2" t="s">
        <v>747</v>
      </c>
      <c r="E224" s="2" t="s">
        <v>749</v>
      </c>
      <c r="F224" s="2">
        <v>277</v>
      </c>
      <c r="G224" s="17">
        <v>4.5</v>
      </c>
      <c r="H224" s="2">
        <v>8</v>
      </c>
      <c r="I224" s="15">
        <f t="shared" si="72"/>
        <v>1246.5</v>
      </c>
      <c r="J224" s="15">
        <f t="shared" si="73"/>
        <v>2216</v>
      </c>
      <c r="K224" s="22">
        <f t="shared" si="66"/>
        <v>62.325</v>
      </c>
      <c r="L224" s="22">
        <f t="shared" si="67"/>
        <v>110.80000000000001</v>
      </c>
      <c r="M224" s="22">
        <f t="shared" si="70"/>
        <v>110.80000000000001</v>
      </c>
      <c r="N224" s="22">
        <f t="shared" si="71"/>
        <v>62.325</v>
      </c>
      <c r="O224" s="29">
        <f t="shared" si="68"/>
        <v>1994.4</v>
      </c>
      <c r="P224" s="23">
        <f t="shared" si="69"/>
        <v>1121.8500000000001</v>
      </c>
    </row>
    <row r="225" spans="1:256" ht="12.75">
      <c r="A225" s="368" t="s">
        <v>457</v>
      </c>
      <c r="B225" s="359" t="s">
        <v>1675</v>
      </c>
      <c r="C225" s="359" t="s">
        <v>1674</v>
      </c>
      <c r="D225" s="383" t="s">
        <v>1673</v>
      </c>
      <c r="E225" s="375" t="s">
        <v>465</v>
      </c>
      <c r="F225" s="359" t="s">
        <v>1682</v>
      </c>
      <c r="G225" s="348" t="s">
        <v>1680</v>
      </c>
      <c r="H225" s="349"/>
      <c r="I225" s="349" t="s">
        <v>1677</v>
      </c>
      <c r="J225" s="350"/>
      <c r="K225" s="365" t="s">
        <v>1683</v>
      </c>
      <c r="L225" s="365"/>
      <c r="M225" s="365"/>
      <c r="N225" s="365"/>
      <c r="O225" s="365"/>
      <c r="P225" s="366"/>
      <c r="Q225" s="368" t="s">
        <v>457</v>
      </c>
      <c r="R225" s="359" t="s">
        <v>1675</v>
      </c>
      <c r="S225" s="359" t="s">
        <v>1674</v>
      </c>
      <c r="T225" s="383" t="s">
        <v>1673</v>
      </c>
      <c r="U225" s="375" t="s">
        <v>465</v>
      </c>
      <c r="V225" s="359" t="s">
        <v>1682</v>
      </c>
      <c r="W225" s="348" t="s">
        <v>1680</v>
      </c>
      <c r="X225" s="349"/>
      <c r="Y225" s="349" t="s">
        <v>1677</v>
      </c>
      <c r="Z225" s="350"/>
      <c r="AA225" s="365" t="s">
        <v>1683</v>
      </c>
      <c r="AB225" s="365"/>
      <c r="AC225" s="365"/>
      <c r="AD225" s="365"/>
      <c r="AE225" s="365"/>
      <c r="AF225" s="366"/>
      <c r="AG225" s="368" t="s">
        <v>457</v>
      </c>
      <c r="AH225" s="359" t="s">
        <v>1675</v>
      </c>
      <c r="AI225" s="359" t="s">
        <v>1674</v>
      </c>
      <c r="AJ225" s="383" t="s">
        <v>1673</v>
      </c>
      <c r="AK225" s="375" t="s">
        <v>465</v>
      </c>
      <c r="AL225" s="359" t="s">
        <v>1682</v>
      </c>
      <c r="AM225" s="348" t="s">
        <v>1680</v>
      </c>
      <c r="AN225" s="349"/>
      <c r="AO225" s="349" t="s">
        <v>1677</v>
      </c>
      <c r="AP225" s="350"/>
      <c r="AQ225" s="365" t="s">
        <v>1683</v>
      </c>
      <c r="AR225" s="365"/>
      <c r="AS225" s="365"/>
      <c r="AT225" s="365"/>
      <c r="AU225" s="365"/>
      <c r="AV225" s="366"/>
      <c r="AW225" s="368" t="s">
        <v>457</v>
      </c>
      <c r="AX225" s="359" t="s">
        <v>1675</v>
      </c>
      <c r="AY225" s="359" t="s">
        <v>1674</v>
      </c>
      <c r="AZ225" s="383" t="s">
        <v>1673</v>
      </c>
      <c r="BA225" s="375" t="s">
        <v>465</v>
      </c>
      <c r="BB225" s="359" t="s">
        <v>1682</v>
      </c>
      <c r="BC225" s="348" t="s">
        <v>1680</v>
      </c>
      <c r="BD225" s="349"/>
      <c r="BE225" s="349" t="s">
        <v>1677</v>
      </c>
      <c r="BF225" s="350"/>
      <c r="BG225" s="365" t="s">
        <v>1683</v>
      </c>
      <c r="BH225" s="365"/>
      <c r="BI225" s="365"/>
      <c r="BJ225" s="365"/>
      <c r="BK225" s="365"/>
      <c r="BL225" s="366"/>
      <c r="BM225" s="368" t="s">
        <v>457</v>
      </c>
      <c r="BN225" s="359" t="s">
        <v>1675</v>
      </c>
      <c r="BO225" s="359" t="s">
        <v>1674</v>
      </c>
      <c r="BP225" s="383" t="s">
        <v>1673</v>
      </c>
      <c r="BQ225" s="375" t="s">
        <v>465</v>
      </c>
      <c r="BR225" s="359" t="s">
        <v>1682</v>
      </c>
      <c r="BS225" s="348" t="s">
        <v>1680</v>
      </c>
      <c r="BT225" s="349"/>
      <c r="BU225" s="349" t="s">
        <v>1677</v>
      </c>
      <c r="BV225" s="350"/>
      <c r="BW225" s="365" t="s">
        <v>1683</v>
      </c>
      <c r="BX225" s="365"/>
      <c r="BY225" s="365"/>
      <c r="BZ225" s="365"/>
      <c r="CA225" s="365"/>
      <c r="CB225" s="366"/>
      <c r="CC225" s="368" t="s">
        <v>457</v>
      </c>
      <c r="CD225" s="359" t="s">
        <v>1675</v>
      </c>
      <c r="CE225" s="359" t="s">
        <v>1674</v>
      </c>
      <c r="CF225" s="383" t="s">
        <v>1673</v>
      </c>
      <c r="CG225" s="375" t="s">
        <v>465</v>
      </c>
      <c r="CH225" s="359" t="s">
        <v>1682</v>
      </c>
      <c r="CI225" s="348" t="s">
        <v>1680</v>
      </c>
      <c r="CJ225" s="349"/>
      <c r="CK225" s="349" t="s">
        <v>1677</v>
      </c>
      <c r="CL225" s="350"/>
      <c r="CM225" s="365" t="s">
        <v>1683</v>
      </c>
      <c r="CN225" s="365"/>
      <c r="CO225" s="365"/>
      <c r="CP225" s="365"/>
      <c r="CQ225" s="365"/>
      <c r="CR225" s="366"/>
      <c r="CS225" s="368" t="s">
        <v>457</v>
      </c>
      <c r="CT225" s="359" t="s">
        <v>1675</v>
      </c>
      <c r="CU225" s="359" t="s">
        <v>1674</v>
      </c>
      <c r="CV225" s="383" t="s">
        <v>1673</v>
      </c>
      <c r="CW225" s="375" t="s">
        <v>465</v>
      </c>
      <c r="CX225" s="359" t="s">
        <v>1682</v>
      </c>
      <c r="CY225" s="348" t="s">
        <v>1680</v>
      </c>
      <c r="CZ225" s="349"/>
      <c r="DA225" s="349" t="s">
        <v>1677</v>
      </c>
      <c r="DB225" s="350"/>
      <c r="DC225" s="365" t="s">
        <v>1683</v>
      </c>
      <c r="DD225" s="365"/>
      <c r="DE225" s="365"/>
      <c r="DF225" s="365"/>
      <c r="DG225" s="365"/>
      <c r="DH225" s="366"/>
      <c r="DI225" s="368" t="s">
        <v>457</v>
      </c>
      <c r="DJ225" s="359" t="s">
        <v>1675</v>
      </c>
      <c r="DK225" s="359" t="s">
        <v>1674</v>
      </c>
      <c r="DL225" s="383" t="s">
        <v>1673</v>
      </c>
      <c r="DM225" s="375" t="s">
        <v>465</v>
      </c>
      <c r="DN225" s="359" t="s">
        <v>1682</v>
      </c>
      <c r="DO225" s="348" t="s">
        <v>1680</v>
      </c>
      <c r="DP225" s="349"/>
      <c r="DQ225" s="349" t="s">
        <v>1677</v>
      </c>
      <c r="DR225" s="350"/>
      <c r="DS225" s="365" t="s">
        <v>1683</v>
      </c>
      <c r="DT225" s="365"/>
      <c r="DU225" s="365"/>
      <c r="DV225" s="365"/>
      <c r="DW225" s="365"/>
      <c r="DX225" s="366"/>
      <c r="DY225" s="368" t="s">
        <v>457</v>
      </c>
      <c r="DZ225" s="359" t="s">
        <v>1675</v>
      </c>
      <c r="EA225" s="359" t="s">
        <v>1674</v>
      </c>
      <c r="EB225" s="383" t="s">
        <v>1673</v>
      </c>
      <c r="EC225" s="375" t="s">
        <v>465</v>
      </c>
      <c r="ED225" s="359" t="s">
        <v>1682</v>
      </c>
      <c r="EE225" s="348" t="s">
        <v>1680</v>
      </c>
      <c r="EF225" s="349"/>
      <c r="EG225" s="349" t="s">
        <v>1677</v>
      </c>
      <c r="EH225" s="350"/>
      <c r="EI225" s="365" t="s">
        <v>1683</v>
      </c>
      <c r="EJ225" s="365"/>
      <c r="EK225" s="365"/>
      <c r="EL225" s="365"/>
      <c r="EM225" s="365"/>
      <c r="EN225" s="366"/>
      <c r="EO225" s="368" t="s">
        <v>457</v>
      </c>
      <c r="EP225" s="359" t="s">
        <v>1675</v>
      </c>
      <c r="EQ225" s="359" t="s">
        <v>1674</v>
      </c>
      <c r="ER225" s="383" t="s">
        <v>1673</v>
      </c>
      <c r="ES225" s="375" t="s">
        <v>465</v>
      </c>
      <c r="ET225" s="359" t="s">
        <v>1682</v>
      </c>
      <c r="EU225" s="348" t="s">
        <v>1680</v>
      </c>
      <c r="EV225" s="349"/>
      <c r="EW225" s="349" t="s">
        <v>1677</v>
      </c>
      <c r="EX225" s="350"/>
      <c r="EY225" s="365" t="s">
        <v>1683</v>
      </c>
      <c r="EZ225" s="365"/>
      <c r="FA225" s="365"/>
      <c r="FB225" s="365"/>
      <c r="FC225" s="365"/>
      <c r="FD225" s="366"/>
      <c r="FE225" s="368" t="s">
        <v>457</v>
      </c>
      <c r="FF225" s="359" t="s">
        <v>1675</v>
      </c>
      <c r="FG225" s="359" t="s">
        <v>1674</v>
      </c>
      <c r="FH225" s="383" t="s">
        <v>1673</v>
      </c>
      <c r="FI225" s="375" t="s">
        <v>465</v>
      </c>
      <c r="FJ225" s="359" t="s">
        <v>1682</v>
      </c>
      <c r="FK225" s="348" t="s">
        <v>1680</v>
      </c>
      <c r="FL225" s="349"/>
      <c r="FM225" s="349" t="s">
        <v>1677</v>
      </c>
      <c r="FN225" s="350"/>
      <c r="FO225" s="365" t="s">
        <v>1683</v>
      </c>
      <c r="FP225" s="365"/>
      <c r="FQ225" s="365"/>
      <c r="FR225" s="365"/>
      <c r="FS225" s="365"/>
      <c r="FT225" s="366"/>
      <c r="FU225" s="368" t="s">
        <v>457</v>
      </c>
      <c r="FV225" s="359" t="s">
        <v>1675</v>
      </c>
      <c r="FW225" s="359" t="s">
        <v>1674</v>
      </c>
      <c r="FX225" s="383" t="s">
        <v>1673</v>
      </c>
      <c r="FY225" s="375" t="s">
        <v>465</v>
      </c>
      <c r="FZ225" s="359" t="s">
        <v>1682</v>
      </c>
      <c r="GA225" s="348" t="s">
        <v>1680</v>
      </c>
      <c r="GB225" s="349"/>
      <c r="GC225" s="349" t="s">
        <v>1677</v>
      </c>
      <c r="GD225" s="350"/>
      <c r="GE225" s="365" t="s">
        <v>1683</v>
      </c>
      <c r="GF225" s="365"/>
      <c r="GG225" s="365"/>
      <c r="GH225" s="365"/>
      <c r="GI225" s="365"/>
      <c r="GJ225" s="366"/>
      <c r="GK225" s="368" t="s">
        <v>457</v>
      </c>
      <c r="GL225" s="359" t="s">
        <v>1675</v>
      </c>
      <c r="GM225" s="359" t="s">
        <v>1674</v>
      </c>
      <c r="GN225" s="383" t="s">
        <v>1673</v>
      </c>
      <c r="GO225" s="375" t="s">
        <v>465</v>
      </c>
      <c r="GP225" s="359" t="s">
        <v>1682</v>
      </c>
      <c r="GQ225" s="348" t="s">
        <v>1680</v>
      </c>
      <c r="GR225" s="349"/>
      <c r="GS225" s="349" t="s">
        <v>1677</v>
      </c>
      <c r="GT225" s="350"/>
      <c r="GU225" s="365" t="s">
        <v>1683</v>
      </c>
      <c r="GV225" s="365"/>
      <c r="GW225" s="365"/>
      <c r="GX225" s="365"/>
      <c r="GY225" s="365"/>
      <c r="GZ225" s="366"/>
      <c r="HA225" s="368" t="s">
        <v>457</v>
      </c>
      <c r="HB225" s="359" t="s">
        <v>1675</v>
      </c>
      <c r="HC225" s="359" t="s">
        <v>1674</v>
      </c>
      <c r="HD225" s="383" t="s">
        <v>1673</v>
      </c>
      <c r="HE225" s="375" t="s">
        <v>465</v>
      </c>
      <c r="HF225" s="359" t="s">
        <v>1682</v>
      </c>
      <c r="HG225" s="348" t="s">
        <v>1680</v>
      </c>
      <c r="HH225" s="349"/>
      <c r="HI225" s="349" t="s">
        <v>1677</v>
      </c>
      <c r="HJ225" s="350"/>
      <c r="HK225" s="365" t="s">
        <v>1683</v>
      </c>
      <c r="HL225" s="365"/>
      <c r="HM225" s="365"/>
      <c r="HN225" s="365"/>
      <c r="HO225" s="365"/>
      <c r="HP225" s="366"/>
      <c r="HQ225" s="368" t="s">
        <v>457</v>
      </c>
      <c r="HR225" s="359" t="s">
        <v>1675</v>
      </c>
      <c r="HS225" s="359" t="s">
        <v>1674</v>
      </c>
      <c r="HT225" s="383" t="s">
        <v>1673</v>
      </c>
      <c r="HU225" s="375" t="s">
        <v>465</v>
      </c>
      <c r="HV225" s="359" t="s">
        <v>1682</v>
      </c>
      <c r="HW225" s="348" t="s">
        <v>1680</v>
      </c>
      <c r="HX225" s="349"/>
      <c r="HY225" s="349" t="s">
        <v>1677</v>
      </c>
      <c r="HZ225" s="350"/>
      <c r="IA225" s="365" t="s">
        <v>1683</v>
      </c>
      <c r="IB225" s="365"/>
      <c r="IC225" s="365"/>
      <c r="ID225" s="365"/>
      <c r="IE225" s="365"/>
      <c r="IF225" s="366"/>
      <c r="IG225" s="368" t="s">
        <v>457</v>
      </c>
      <c r="IH225" s="359" t="s">
        <v>1675</v>
      </c>
      <c r="II225" s="359" t="s">
        <v>1674</v>
      </c>
      <c r="IJ225" s="383" t="s">
        <v>1673</v>
      </c>
      <c r="IK225" s="375" t="s">
        <v>465</v>
      </c>
      <c r="IL225" s="359" t="s">
        <v>1682</v>
      </c>
      <c r="IM225" s="348" t="s">
        <v>1680</v>
      </c>
      <c r="IN225" s="349"/>
      <c r="IO225" s="349" t="s">
        <v>1677</v>
      </c>
      <c r="IP225" s="350"/>
      <c r="IQ225" s="365" t="s">
        <v>1683</v>
      </c>
      <c r="IR225" s="365"/>
      <c r="IS225" s="365"/>
      <c r="IT225" s="365"/>
      <c r="IU225" s="365"/>
      <c r="IV225" s="366"/>
    </row>
    <row r="226" spans="1:256" ht="12.75">
      <c r="A226" s="369"/>
      <c r="B226" s="360"/>
      <c r="C226" s="360"/>
      <c r="D226" s="362"/>
      <c r="E226" s="376"/>
      <c r="F226" s="360"/>
      <c r="G226" s="359" t="s">
        <v>1678</v>
      </c>
      <c r="H226" s="359" t="s">
        <v>1679</v>
      </c>
      <c r="I226" s="359" t="s">
        <v>1812</v>
      </c>
      <c r="J226" s="359" t="s">
        <v>1814</v>
      </c>
      <c r="K226" s="360" t="s">
        <v>1688</v>
      </c>
      <c r="L226" s="360" t="s">
        <v>1689</v>
      </c>
      <c r="M226" s="360" t="s">
        <v>1684</v>
      </c>
      <c r="N226" s="360" t="s">
        <v>1687</v>
      </c>
      <c r="O226" s="378" t="s">
        <v>1685</v>
      </c>
      <c r="P226" s="364" t="s">
        <v>1686</v>
      </c>
      <c r="Q226" s="369"/>
      <c r="R226" s="360"/>
      <c r="S226" s="360"/>
      <c r="T226" s="362"/>
      <c r="U226" s="376"/>
      <c r="V226" s="360"/>
      <c r="W226" s="359" t="s">
        <v>1678</v>
      </c>
      <c r="X226" s="359" t="s">
        <v>1679</v>
      </c>
      <c r="Y226" s="359" t="s">
        <v>1812</v>
      </c>
      <c r="Z226" s="359" t="s">
        <v>1814</v>
      </c>
      <c r="AA226" s="360" t="s">
        <v>1688</v>
      </c>
      <c r="AB226" s="360" t="s">
        <v>1689</v>
      </c>
      <c r="AC226" s="360" t="s">
        <v>1684</v>
      </c>
      <c r="AD226" s="360" t="s">
        <v>1687</v>
      </c>
      <c r="AE226" s="378" t="s">
        <v>1685</v>
      </c>
      <c r="AF226" s="364" t="s">
        <v>1686</v>
      </c>
      <c r="AG226" s="369"/>
      <c r="AH226" s="360"/>
      <c r="AI226" s="360"/>
      <c r="AJ226" s="362"/>
      <c r="AK226" s="376"/>
      <c r="AL226" s="360"/>
      <c r="AM226" s="359" t="s">
        <v>1678</v>
      </c>
      <c r="AN226" s="359" t="s">
        <v>1679</v>
      </c>
      <c r="AO226" s="359" t="s">
        <v>1812</v>
      </c>
      <c r="AP226" s="359" t="s">
        <v>1814</v>
      </c>
      <c r="AQ226" s="360" t="s">
        <v>1688</v>
      </c>
      <c r="AR226" s="360" t="s">
        <v>1689</v>
      </c>
      <c r="AS226" s="360" t="s">
        <v>1684</v>
      </c>
      <c r="AT226" s="360" t="s">
        <v>1687</v>
      </c>
      <c r="AU226" s="378" t="s">
        <v>1685</v>
      </c>
      <c r="AV226" s="364" t="s">
        <v>1686</v>
      </c>
      <c r="AW226" s="369"/>
      <c r="AX226" s="360"/>
      <c r="AY226" s="360"/>
      <c r="AZ226" s="362"/>
      <c r="BA226" s="376"/>
      <c r="BB226" s="360"/>
      <c r="BC226" s="359" t="s">
        <v>1678</v>
      </c>
      <c r="BD226" s="359" t="s">
        <v>1679</v>
      </c>
      <c r="BE226" s="359" t="s">
        <v>1812</v>
      </c>
      <c r="BF226" s="359" t="s">
        <v>1814</v>
      </c>
      <c r="BG226" s="360" t="s">
        <v>1688</v>
      </c>
      <c r="BH226" s="360" t="s">
        <v>1689</v>
      </c>
      <c r="BI226" s="360" t="s">
        <v>1684</v>
      </c>
      <c r="BJ226" s="360" t="s">
        <v>1687</v>
      </c>
      <c r="BK226" s="378" t="s">
        <v>1685</v>
      </c>
      <c r="BL226" s="364" t="s">
        <v>1686</v>
      </c>
      <c r="BM226" s="369"/>
      <c r="BN226" s="360"/>
      <c r="BO226" s="360"/>
      <c r="BP226" s="362"/>
      <c r="BQ226" s="376"/>
      <c r="BR226" s="360"/>
      <c r="BS226" s="359" t="s">
        <v>1678</v>
      </c>
      <c r="BT226" s="359" t="s">
        <v>1679</v>
      </c>
      <c r="BU226" s="359" t="s">
        <v>1812</v>
      </c>
      <c r="BV226" s="359" t="s">
        <v>1814</v>
      </c>
      <c r="BW226" s="360" t="s">
        <v>1688</v>
      </c>
      <c r="BX226" s="360" t="s">
        <v>1689</v>
      </c>
      <c r="BY226" s="360" t="s">
        <v>1684</v>
      </c>
      <c r="BZ226" s="360" t="s">
        <v>1687</v>
      </c>
      <c r="CA226" s="378" t="s">
        <v>1685</v>
      </c>
      <c r="CB226" s="364" t="s">
        <v>1686</v>
      </c>
      <c r="CC226" s="369"/>
      <c r="CD226" s="360"/>
      <c r="CE226" s="360"/>
      <c r="CF226" s="362"/>
      <c r="CG226" s="376"/>
      <c r="CH226" s="360"/>
      <c r="CI226" s="359" t="s">
        <v>1678</v>
      </c>
      <c r="CJ226" s="359" t="s">
        <v>1679</v>
      </c>
      <c r="CK226" s="359" t="s">
        <v>1812</v>
      </c>
      <c r="CL226" s="359" t="s">
        <v>1814</v>
      </c>
      <c r="CM226" s="360" t="s">
        <v>1688</v>
      </c>
      <c r="CN226" s="360" t="s">
        <v>1689</v>
      </c>
      <c r="CO226" s="360" t="s">
        <v>1684</v>
      </c>
      <c r="CP226" s="360" t="s">
        <v>1687</v>
      </c>
      <c r="CQ226" s="378" t="s">
        <v>1685</v>
      </c>
      <c r="CR226" s="364" t="s">
        <v>1686</v>
      </c>
      <c r="CS226" s="369"/>
      <c r="CT226" s="360"/>
      <c r="CU226" s="360"/>
      <c r="CV226" s="362"/>
      <c r="CW226" s="376"/>
      <c r="CX226" s="360"/>
      <c r="CY226" s="359" t="s">
        <v>1678</v>
      </c>
      <c r="CZ226" s="359" t="s">
        <v>1679</v>
      </c>
      <c r="DA226" s="359" t="s">
        <v>1812</v>
      </c>
      <c r="DB226" s="359" t="s">
        <v>1814</v>
      </c>
      <c r="DC226" s="360" t="s">
        <v>1688</v>
      </c>
      <c r="DD226" s="360" t="s">
        <v>1689</v>
      </c>
      <c r="DE226" s="360" t="s">
        <v>1684</v>
      </c>
      <c r="DF226" s="360" t="s">
        <v>1687</v>
      </c>
      <c r="DG226" s="378" t="s">
        <v>1685</v>
      </c>
      <c r="DH226" s="364" t="s">
        <v>1686</v>
      </c>
      <c r="DI226" s="369"/>
      <c r="DJ226" s="360"/>
      <c r="DK226" s="360"/>
      <c r="DL226" s="362"/>
      <c r="DM226" s="376"/>
      <c r="DN226" s="360"/>
      <c r="DO226" s="359" t="s">
        <v>1678</v>
      </c>
      <c r="DP226" s="359" t="s">
        <v>1679</v>
      </c>
      <c r="DQ226" s="359" t="s">
        <v>1812</v>
      </c>
      <c r="DR226" s="359" t="s">
        <v>1814</v>
      </c>
      <c r="DS226" s="360" t="s">
        <v>1688</v>
      </c>
      <c r="DT226" s="360" t="s">
        <v>1689</v>
      </c>
      <c r="DU226" s="360" t="s">
        <v>1684</v>
      </c>
      <c r="DV226" s="360" t="s">
        <v>1687</v>
      </c>
      <c r="DW226" s="378" t="s">
        <v>1685</v>
      </c>
      <c r="DX226" s="364" t="s">
        <v>1686</v>
      </c>
      <c r="DY226" s="369"/>
      <c r="DZ226" s="360"/>
      <c r="EA226" s="360"/>
      <c r="EB226" s="362"/>
      <c r="EC226" s="376"/>
      <c r="ED226" s="360"/>
      <c r="EE226" s="359" t="s">
        <v>1678</v>
      </c>
      <c r="EF226" s="359" t="s">
        <v>1679</v>
      </c>
      <c r="EG226" s="359" t="s">
        <v>1812</v>
      </c>
      <c r="EH226" s="359" t="s">
        <v>1814</v>
      </c>
      <c r="EI226" s="360" t="s">
        <v>1688</v>
      </c>
      <c r="EJ226" s="360" t="s">
        <v>1689</v>
      </c>
      <c r="EK226" s="360" t="s">
        <v>1684</v>
      </c>
      <c r="EL226" s="360" t="s">
        <v>1687</v>
      </c>
      <c r="EM226" s="378" t="s">
        <v>1685</v>
      </c>
      <c r="EN226" s="364" t="s">
        <v>1686</v>
      </c>
      <c r="EO226" s="369"/>
      <c r="EP226" s="360"/>
      <c r="EQ226" s="360"/>
      <c r="ER226" s="362"/>
      <c r="ES226" s="376"/>
      <c r="ET226" s="360"/>
      <c r="EU226" s="359" t="s">
        <v>1678</v>
      </c>
      <c r="EV226" s="359" t="s">
        <v>1679</v>
      </c>
      <c r="EW226" s="359" t="s">
        <v>1812</v>
      </c>
      <c r="EX226" s="359" t="s">
        <v>1814</v>
      </c>
      <c r="EY226" s="360" t="s">
        <v>1688</v>
      </c>
      <c r="EZ226" s="360" t="s">
        <v>1689</v>
      </c>
      <c r="FA226" s="360" t="s">
        <v>1684</v>
      </c>
      <c r="FB226" s="360" t="s">
        <v>1687</v>
      </c>
      <c r="FC226" s="378" t="s">
        <v>1685</v>
      </c>
      <c r="FD226" s="364" t="s">
        <v>1686</v>
      </c>
      <c r="FE226" s="369"/>
      <c r="FF226" s="360"/>
      <c r="FG226" s="360"/>
      <c r="FH226" s="362"/>
      <c r="FI226" s="376"/>
      <c r="FJ226" s="360"/>
      <c r="FK226" s="359" t="s">
        <v>1678</v>
      </c>
      <c r="FL226" s="359" t="s">
        <v>1679</v>
      </c>
      <c r="FM226" s="359" t="s">
        <v>1812</v>
      </c>
      <c r="FN226" s="359" t="s">
        <v>1814</v>
      </c>
      <c r="FO226" s="360" t="s">
        <v>1688</v>
      </c>
      <c r="FP226" s="360" t="s">
        <v>1689</v>
      </c>
      <c r="FQ226" s="360" t="s">
        <v>1684</v>
      </c>
      <c r="FR226" s="360" t="s">
        <v>1687</v>
      </c>
      <c r="FS226" s="378" t="s">
        <v>1685</v>
      </c>
      <c r="FT226" s="364" t="s">
        <v>1686</v>
      </c>
      <c r="FU226" s="369"/>
      <c r="FV226" s="360"/>
      <c r="FW226" s="360"/>
      <c r="FX226" s="362"/>
      <c r="FY226" s="376"/>
      <c r="FZ226" s="360"/>
      <c r="GA226" s="359" t="s">
        <v>1678</v>
      </c>
      <c r="GB226" s="359" t="s">
        <v>1679</v>
      </c>
      <c r="GC226" s="359" t="s">
        <v>1812</v>
      </c>
      <c r="GD226" s="359" t="s">
        <v>1814</v>
      </c>
      <c r="GE226" s="360" t="s">
        <v>1688</v>
      </c>
      <c r="GF226" s="360" t="s">
        <v>1689</v>
      </c>
      <c r="GG226" s="360" t="s">
        <v>1684</v>
      </c>
      <c r="GH226" s="360" t="s">
        <v>1687</v>
      </c>
      <c r="GI226" s="378" t="s">
        <v>1685</v>
      </c>
      <c r="GJ226" s="364" t="s">
        <v>1686</v>
      </c>
      <c r="GK226" s="369"/>
      <c r="GL226" s="360"/>
      <c r="GM226" s="360"/>
      <c r="GN226" s="362"/>
      <c r="GO226" s="376"/>
      <c r="GP226" s="360"/>
      <c r="GQ226" s="359" t="s">
        <v>1678</v>
      </c>
      <c r="GR226" s="359" t="s">
        <v>1679</v>
      </c>
      <c r="GS226" s="359" t="s">
        <v>1812</v>
      </c>
      <c r="GT226" s="359" t="s">
        <v>1814</v>
      </c>
      <c r="GU226" s="360" t="s">
        <v>1688</v>
      </c>
      <c r="GV226" s="360" t="s">
        <v>1689</v>
      </c>
      <c r="GW226" s="360" t="s">
        <v>1684</v>
      </c>
      <c r="GX226" s="360" t="s">
        <v>1687</v>
      </c>
      <c r="GY226" s="378" t="s">
        <v>1685</v>
      </c>
      <c r="GZ226" s="364" t="s">
        <v>1686</v>
      </c>
      <c r="HA226" s="369"/>
      <c r="HB226" s="360"/>
      <c r="HC226" s="360"/>
      <c r="HD226" s="362"/>
      <c r="HE226" s="376"/>
      <c r="HF226" s="360"/>
      <c r="HG226" s="359" t="s">
        <v>1678</v>
      </c>
      <c r="HH226" s="359" t="s">
        <v>1679</v>
      </c>
      <c r="HI226" s="359" t="s">
        <v>1812</v>
      </c>
      <c r="HJ226" s="359" t="s">
        <v>1814</v>
      </c>
      <c r="HK226" s="360" t="s">
        <v>1688</v>
      </c>
      <c r="HL226" s="360" t="s">
        <v>1689</v>
      </c>
      <c r="HM226" s="360" t="s">
        <v>1684</v>
      </c>
      <c r="HN226" s="360" t="s">
        <v>1687</v>
      </c>
      <c r="HO226" s="378" t="s">
        <v>1685</v>
      </c>
      <c r="HP226" s="364" t="s">
        <v>1686</v>
      </c>
      <c r="HQ226" s="369"/>
      <c r="HR226" s="360"/>
      <c r="HS226" s="360"/>
      <c r="HT226" s="362"/>
      <c r="HU226" s="376"/>
      <c r="HV226" s="360"/>
      <c r="HW226" s="359" t="s">
        <v>1678</v>
      </c>
      <c r="HX226" s="359" t="s">
        <v>1679</v>
      </c>
      <c r="HY226" s="359" t="s">
        <v>1812</v>
      </c>
      <c r="HZ226" s="359" t="s">
        <v>1814</v>
      </c>
      <c r="IA226" s="360" t="s">
        <v>1688</v>
      </c>
      <c r="IB226" s="360" t="s">
        <v>1689</v>
      </c>
      <c r="IC226" s="360" t="s">
        <v>1684</v>
      </c>
      <c r="ID226" s="360" t="s">
        <v>1687</v>
      </c>
      <c r="IE226" s="378" t="s">
        <v>1685</v>
      </c>
      <c r="IF226" s="364" t="s">
        <v>1686</v>
      </c>
      <c r="IG226" s="369"/>
      <c r="IH226" s="360"/>
      <c r="II226" s="360"/>
      <c r="IJ226" s="362"/>
      <c r="IK226" s="376"/>
      <c r="IL226" s="360"/>
      <c r="IM226" s="359" t="s">
        <v>1678</v>
      </c>
      <c r="IN226" s="359" t="s">
        <v>1679</v>
      </c>
      <c r="IO226" s="359" t="s">
        <v>1812</v>
      </c>
      <c r="IP226" s="359" t="s">
        <v>1814</v>
      </c>
      <c r="IQ226" s="360" t="s">
        <v>1688</v>
      </c>
      <c r="IR226" s="360" t="s">
        <v>1689</v>
      </c>
      <c r="IS226" s="360" t="s">
        <v>1684</v>
      </c>
      <c r="IT226" s="360" t="s">
        <v>1687</v>
      </c>
      <c r="IU226" s="378" t="s">
        <v>1685</v>
      </c>
      <c r="IV226" s="364" t="s">
        <v>1686</v>
      </c>
    </row>
    <row r="227" spans="1:256" ht="12.75">
      <c r="A227" s="369"/>
      <c r="B227" s="360"/>
      <c r="C227" s="360"/>
      <c r="D227" s="362"/>
      <c r="E227" s="376"/>
      <c r="F227" s="360"/>
      <c r="G227" s="360"/>
      <c r="H227" s="360"/>
      <c r="I227" s="360"/>
      <c r="J227" s="360"/>
      <c r="K227" s="360"/>
      <c r="L227" s="360"/>
      <c r="M227" s="360"/>
      <c r="N227" s="360"/>
      <c r="O227" s="378"/>
      <c r="P227" s="364"/>
      <c r="Q227" s="369"/>
      <c r="R227" s="360"/>
      <c r="S227" s="360"/>
      <c r="T227" s="362"/>
      <c r="U227" s="376"/>
      <c r="V227" s="360"/>
      <c r="W227" s="360"/>
      <c r="X227" s="360"/>
      <c r="Y227" s="360"/>
      <c r="Z227" s="360"/>
      <c r="AA227" s="360"/>
      <c r="AB227" s="360"/>
      <c r="AC227" s="360"/>
      <c r="AD227" s="360"/>
      <c r="AE227" s="378"/>
      <c r="AF227" s="364"/>
      <c r="AG227" s="369"/>
      <c r="AH227" s="360"/>
      <c r="AI227" s="360"/>
      <c r="AJ227" s="362"/>
      <c r="AK227" s="376"/>
      <c r="AL227" s="360"/>
      <c r="AM227" s="360"/>
      <c r="AN227" s="360"/>
      <c r="AO227" s="360"/>
      <c r="AP227" s="360"/>
      <c r="AQ227" s="360"/>
      <c r="AR227" s="360"/>
      <c r="AS227" s="360"/>
      <c r="AT227" s="360"/>
      <c r="AU227" s="378"/>
      <c r="AV227" s="364"/>
      <c r="AW227" s="369"/>
      <c r="AX227" s="360"/>
      <c r="AY227" s="360"/>
      <c r="AZ227" s="362"/>
      <c r="BA227" s="376"/>
      <c r="BB227" s="360"/>
      <c r="BC227" s="360"/>
      <c r="BD227" s="360"/>
      <c r="BE227" s="360"/>
      <c r="BF227" s="360"/>
      <c r="BG227" s="360"/>
      <c r="BH227" s="360"/>
      <c r="BI227" s="360"/>
      <c r="BJ227" s="360"/>
      <c r="BK227" s="378"/>
      <c r="BL227" s="364"/>
      <c r="BM227" s="369"/>
      <c r="BN227" s="360"/>
      <c r="BO227" s="360"/>
      <c r="BP227" s="362"/>
      <c r="BQ227" s="376"/>
      <c r="BR227" s="360"/>
      <c r="BS227" s="360"/>
      <c r="BT227" s="360"/>
      <c r="BU227" s="360"/>
      <c r="BV227" s="360"/>
      <c r="BW227" s="360"/>
      <c r="BX227" s="360"/>
      <c r="BY227" s="360"/>
      <c r="BZ227" s="360"/>
      <c r="CA227" s="378"/>
      <c r="CB227" s="364"/>
      <c r="CC227" s="369"/>
      <c r="CD227" s="360"/>
      <c r="CE227" s="360"/>
      <c r="CF227" s="362"/>
      <c r="CG227" s="376"/>
      <c r="CH227" s="360"/>
      <c r="CI227" s="360"/>
      <c r="CJ227" s="360"/>
      <c r="CK227" s="360"/>
      <c r="CL227" s="360"/>
      <c r="CM227" s="360"/>
      <c r="CN227" s="360"/>
      <c r="CO227" s="360"/>
      <c r="CP227" s="360"/>
      <c r="CQ227" s="378"/>
      <c r="CR227" s="364"/>
      <c r="CS227" s="369"/>
      <c r="CT227" s="360"/>
      <c r="CU227" s="360"/>
      <c r="CV227" s="362"/>
      <c r="CW227" s="376"/>
      <c r="CX227" s="360"/>
      <c r="CY227" s="360"/>
      <c r="CZ227" s="360"/>
      <c r="DA227" s="360"/>
      <c r="DB227" s="360"/>
      <c r="DC227" s="360"/>
      <c r="DD227" s="360"/>
      <c r="DE227" s="360"/>
      <c r="DF227" s="360"/>
      <c r="DG227" s="378"/>
      <c r="DH227" s="364"/>
      <c r="DI227" s="369"/>
      <c r="DJ227" s="360"/>
      <c r="DK227" s="360"/>
      <c r="DL227" s="362"/>
      <c r="DM227" s="376"/>
      <c r="DN227" s="360"/>
      <c r="DO227" s="360"/>
      <c r="DP227" s="360"/>
      <c r="DQ227" s="360"/>
      <c r="DR227" s="360"/>
      <c r="DS227" s="360"/>
      <c r="DT227" s="360"/>
      <c r="DU227" s="360"/>
      <c r="DV227" s="360"/>
      <c r="DW227" s="378"/>
      <c r="DX227" s="364"/>
      <c r="DY227" s="369"/>
      <c r="DZ227" s="360"/>
      <c r="EA227" s="360"/>
      <c r="EB227" s="362"/>
      <c r="EC227" s="376"/>
      <c r="ED227" s="360"/>
      <c r="EE227" s="360"/>
      <c r="EF227" s="360"/>
      <c r="EG227" s="360"/>
      <c r="EH227" s="360"/>
      <c r="EI227" s="360"/>
      <c r="EJ227" s="360"/>
      <c r="EK227" s="360"/>
      <c r="EL227" s="360"/>
      <c r="EM227" s="378"/>
      <c r="EN227" s="364"/>
      <c r="EO227" s="369"/>
      <c r="EP227" s="360"/>
      <c r="EQ227" s="360"/>
      <c r="ER227" s="362"/>
      <c r="ES227" s="376"/>
      <c r="ET227" s="360"/>
      <c r="EU227" s="360"/>
      <c r="EV227" s="360"/>
      <c r="EW227" s="360"/>
      <c r="EX227" s="360"/>
      <c r="EY227" s="360"/>
      <c r="EZ227" s="360"/>
      <c r="FA227" s="360"/>
      <c r="FB227" s="360"/>
      <c r="FC227" s="378"/>
      <c r="FD227" s="364"/>
      <c r="FE227" s="369"/>
      <c r="FF227" s="360"/>
      <c r="FG227" s="360"/>
      <c r="FH227" s="362"/>
      <c r="FI227" s="376"/>
      <c r="FJ227" s="360"/>
      <c r="FK227" s="360"/>
      <c r="FL227" s="360"/>
      <c r="FM227" s="360"/>
      <c r="FN227" s="360"/>
      <c r="FO227" s="360"/>
      <c r="FP227" s="360"/>
      <c r="FQ227" s="360"/>
      <c r="FR227" s="360"/>
      <c r="FS227" s="378"/>
      <c r="FT227" s="364"/>
      <c r="FU227" s="369"/>
      <c r="FV227" s="360"/>
      <c r="FW227" s="360"/>
      <c r="FX227" s="362"/>
      <c r="FY227" s="376"/>
      <c r="FZ227" s="360"/>
      <c r="GA227" s="360"/>
      <c r="GB227" s="360"/>
      <c r="GC227" s="360"/>
      <c r="GD227" s="360"/>
      <c r="GE227" s="360"/>
      <c r="GF227" s="360"/>
      <c r="GG227" s="360"/>
      <c r="GH227" s="360"/>
      <c r="GI227" s="378"/>
      <c r="GJ227" s="364"/>
      <c r="GK227" s="369"/>
      <c r="GL227" s="360"/>
      <c r="GM227" s="360"/>
      <c r="GN227" s="362"/>
      <c r="GO227" s="376"/>
      <c r="GP227" s="360"/>
      <c r="GQ227" s="360"/>
      <c r="GR227" s="360"/>
      <c r="GS227" s="360"/>
      <c r="GT227" s="360"/>
      <c r="GU227" s="360"/>
      <c r="GV227" s="360"/>
      <c r="GW227" s="360"/>
      <c r="GX227" s="360"/>
      <c r="GY227" s="378"/>
      <c r="GZ227" s="364"/>
      <c r="HA227" s="369"/>
      <c r="HB227" s="360"/>
      <c r="HC227" s="360"/>
      <c r="HD227" s="362"/>
      <c r="HE227" s="376"/>
      <c r="HF227" s="360"/>
      <c r="HG227" s="360"/>
      <c r="HH227" s="360"/>
      <c r="HI227" s="360"/>
      <c r="HJ227" s="360"/>
      <c r="HK227" s="360"/>
      <c r="HL227" s="360"/>
      <c r="HM227" s="360"/>
      <c r="HN227" s="360"/>
      <c r="HO227" s="378"/>
      <c r="HP227" s="364"/>
      <c r="HQ227" s="369"/>
      <c r="HR227" s="360"/>
      <c r="HS227" s="360"/>
      <c r="HT227" s="362"/>
      <c r="HU227" s="376"/>
      <c r="HV227" s="360"/>
      <c r="HW227" s="360"/>
      <c r="HX227" s="360"/>
      <c r="HY227" s="360"/>
      <c r="HZ227" s="360"/>
      <c r="IA227" s="360"/>
      <c r="IB227" s="360"/>
      <c r="IC227" s="360"/>
      <c r="ID227" s="360"/>
      <c r="IE227" s="378"/>
      <c r="IF227" s="364"/>
      <c r="IG227" s="369"/>
      <c r="IH227" s="360"/>
      <c r="II227" s="360"/>
      <c r="IJ227" s="362"/>
      <c r="IK227" s="376"/>
      <c r="IL227" s="360"/>
      <c r="IM227" s="360"/>
      <c r="IN227" s="360"/>
      <c r="IO227" s="360"/>
      <c r="IP227" s="360"/>
      <c r="IQ227" s="360"/>
      <c r="IR227" s="360"/>
      <c r="IS227" s="360"/>
      <c r="IT227" s="360"/>
      <c r="IU227" s="378"/>
      <c r="IV227" s="364"/>
    </row>
    <row r="228" spans="1:256" ht="12.75">
      <c r="A228" s="370"/>
      <c r="B228" s="361"/>
      <c r="C228" s="361"/>
      <c r="D228" s="363"/>
      <c r="E228" s="377"/>
      <c r="F228" s="361"/>
      <c r="G228" s="361"/>
      <c r="H228" s="361"/>
      <c r="I228" s="361"/>
      <c r="J228" s="361"/>
      <c r="K228" s="361"/>
      <c r="L228" s="361"/>
      <c r="M228" s="361"/>
      <c r="N228" s="361"/>
      <c r="O228" s="379"/>
      <c r="P228" s="364"/>
      <c r="Q228" s="370"/>
      <c r="R228" s="361"/>
      <c r="S228" s="361"/>
      <c r="T228" s="363"/>
      <c r="U228" s="377"/>
      <c r="V228" s="361"/>
      <c r="W228" s="361"/>
      <c r="X228" s="361"/>
      <c r="Y228" s="361"/>
      <c r="Z228" s="361"/>
      <c r="AA228" s="361"/>
      <c r="AB228" s="361"/>
      <c r="AC228" s="361"/>
      <c r="AD228" s="361"/>
      <c r="AE228" s="379"/>
      <c r="AF228" s="364"/>
      <c r="AG228" s="370"/>
      <c r="AH228" s="361"/>
      <c r="AI228" s="361"/>
      <c r="AJ228" s="363"/>
      <c r="AK228" s="377"/>
      <c r="AL228" s="361"/>
      <c r="AM228" s="361"/>
      <c r="AN228" s="361"/>
      <c r="AO228" s="361"/>
      <c r="AP228" s="361"/>
      <c r="AQ228" s="361"/>
      <c r="AR228" s="361"/>
      <c r="AS228" s="361"/>
      <c r="AT228" s="361"/>
      <c r="AU228" s="379"/>
      <c r="AV228" s="364"/>
      <c r="AW228" s="370"/>
      <c r="AX228" s="361"/>
      <c r="AY228" s="361"/>
      <c r="AZ228" s="363"/>
      <c r="BA228" s="377"/>
      <c r="BB228" s="361"/>
      <c r="BC228" s="361"/>
      <c r="BD228" s="361"/>
      <c r="BE228" s="361"/>
      <c r="BF228" s="361"/>
      <c r="BG228" s="361"/>
      <c r="BH228" s="361"/>
      <c r="BI228" s="361"/>
      <c r="BJ228" s="361"/>
      <c r="BK228" s="379"/>
      <c r="BL228" s="364"/>
      <c r="BM228" s="370"/>
      <c r="BN228" s="361"/>
      <c r="BO228" s="361"/>
      <c r="BP228" s="363"/>
      <c r="BQ228" s="377"/>
      <c r="BR228" s="361"/>
      <c r="BS228" s="361"/>
      <c r="BT228" s="361"/>
      <c r="BU228" s="361"/>
      <c r="BV228" s="361"/>
      <c r="BW228" s="361"/>
      <c r="BX228" s="361"/>
      <c r="BY228" s="361"/>
      <c r="BZ228" s="361"/>
      <c r="CA228" s="379"/>
      <c r="CB228" s="364"/>
      <c r="CC228" s="370"/>
      <c r="CD228" s="361"/>
      <c r="CE228" s="361"/>
      <c r="CF228" s="363"/>
      <c r="CG228" s="377"/>
      <c r="CH228" s="361"/>
      <c r="CI228" s="361"/>
      <c r="CJ228" s="361"/>
      <c r="CK228" s="361"/>
      <c r="CL228" s="361"/>
      <c r="CM228" s="361"/>
      <c r="CN228" s="361"/>
      <c r="CO228" s="361"/>
      <c r="CP228" s="361"/>
      <c r="CQ228" s="379"/>
      <c r="CR228" s="364"/>
      <c r="CS228" s="370"/>
      <c r="CT228" s="361"/>
      <c r="CU228" s="361"/>
      <c r="CV228" s="363"/>
      <c r="CW228" s="377"/>
      <c r="CX228" s="361"/>
      <c r="CY228" s="361"/>
      <c r="CZ228" s="361"/>
      <c r="DA228" s="361"/>
      <c r="DB228" s="361"/>
      <c r="DC228" s="361"/>
      <c r="DD228" s="361"/>
      <c r="DE228" s="361"/>
      <c r="DF228" s="361"/>
      <c r="DG228" s="379"/>
      <c r="DH228" s="364"/>
      <c r="DI228" s="370"/>
      <c r="DJ228" s="361"/>
      <c r="DK228" s="361"/>
      <c r="DL228" s="363"/>
      <c r="DM228" s="377"/>
      <c r="DN228" s="361"/>
      <c r="DO228" s="361"/>
      <c r="DP228" s="361"/>
      <c r="DQ228" s="361"/>
      <c r="DR228" s="361"/>
      <c r="DS228" s="361"/>
      <c r="DT228" s="361"/>
      <c r="DU228" s="361"/>
      <c r="DV228" s="361"/>
      <c r="DW228" s="379"/>
      <c r="DX228" s="364"/>
      <c r="DY228" s="370"/>
      <c r="DZ228" s="361"/>
      <c r="EA228" s="361"/>
      <c r="EB228" s="363"/>
      <c r="EC228" s="377"/>
      <c r="ED228" s="361"/>
      <c r="EE228" s="361"/>
      <c r="EF228" s="361"/>
      <c r="EG228" s="361"/>
      <c r="EH228" s="361"/>
      <c r="EI228" s="361"/>
      <c r="EJ228" s="361"/>
      <c r="EK228" s="361"/>
      <c r="EL228" s="361"/>
      <c r="EM228" s="379"/>
      <c r="EN228" s="364"/>
      <c r="EO228" s="370"/>
      <c r="EP228" s="361"/>
      <c r="EQ228" s="361"/>
      <c r="ER228" s="363"/>
      <c r="ES228" s="377"/>
      <c r="ET228" s="361"/>
      <c r="EU228" s="361"/>
      <c r="EV228" s="361"/>
      <c r="EW228" s="361"/>
      <c r="EX228" s="361"/>
      <c r="EY228" s="361"/>
      <c r="EZ228" s="361"/>
      <c r="FA228" s="361"/>
      <c r="FB228" s="361"/>
      <c r="FC228" s="379"/>
      <c r="FD228" s="364"/>
      <c r="FE228" s="370"/>
      <c r="FF228" s="361"/>
      <c r="FG228" s="361"/>
      <c r="FH228" s="363"/>
      <c r="FI228" s="377"/>
      <c r="FJ228" s="361"/>
      <c r="FK228" s="361"/>
      <c r="FL228" s="361"/>
      <c r="FM228" s="361"/>
      <c r="FN228" s="361"/>
      <c r="FO228" s="361"/>
      <c r="FP228" s="361"/>
      <c r="FQ228" s="361"/>
      <c r="FR228" s="361"/>
      <c r="FS228" s="379"/>
      <c r="FT228" s="364"/>
      <c r="FU228" s="370"/>
      <c r="FV228" s="361"/>
      <c r="FW228" s="361"/>
      <c r="FX228" s="363"/>
      <c r="FY228" s="377"/>
      <c r="FZ228" s="361"/>
      <c r="GA228" s="361"/>
      <c r="GB228" s="361"/>
      <c r="GC228" s="361"/>
      <c r="GD228" s="361"/>
      <c r="GE228" s="361"/>
      <c r="GF228" s="361"/>
      <c r="GG228" s="361"/>
      <c r="GH228" s="361"/>
      <c r="GI228" s="379"/>
      <c r="GJ228" s="364"/>
      <c r="GK228" s="370"/>
      <c r="GL228" s="361"/>
      <c r="GM228" s="361"/>
      <c r="GN228" s="363"/>
      <c r="GO228" s="377"/>
      <c r="GP228" s="361"/>
      <c r="GQ228" s="361"/>
      <c r="GR228" s="361"/>
      <c r="GS228" s="361"/>
      <c r="GT228" s="361"/>
      <c r="GU228" s="361"/>
      <c r="GV228" s="361"/>
      <c r="GW228" s="361"/>
      <c r="GX228" s="361"/>
      <c r="GY228" s="379"/>
      <c r="GZ228" s="364"/>
      <c r="HA228" s="370"/>
      <c r="HB228" s="361"/>
      <c r="HC228" s="361"/>
      <c r="HD228" s="363"/>
      <c r="HE228" s="377"/>
      <c r="HF228" s="361"/>
      <c r="HG228" s="361"/>
      <c r="HH228" s="361"/>
      <c r="HI228" s="361"/>
      <c r="HJ228" s="361"/>
      <c r="HK228" s="361"/>
      <c r="HL228" s="361"/>
      <c r="HM228" s="361"/>
      <c r="HN228" s="361"/>
      <c r="HO228" s="379"/>
      <c r="HP228" s="364"/>
      <c r="HQ228" s="370"/>
      <c r="HR228" s="361"/>
      <c r="HS228" s="361"/>
      <c r="HT228" s="363"/>
      <c r="HU228" s="377"/>
      <c r="HV228" s="361"/>
      <c r="HW228" s="361"/>
      <c r="HX228" s="361"/>
      <c r="HY228" s="361"/>
      <c r="HZ228" s="361"/>
      <c r="IA228" s="361"/>
      <c r="IB228" s="361"/>
      <c r="IC228" s="361"/>
      <c r="ID228" s="361"/>
      <c r="IE228" s="379"/>
      <c r="IF228" s="364"/>
      <c r="IG228" s="370"/>
      <c r="IH228" s="361"/>
      <c r="II228" s="361"/>
      <c r="IJ228" s="363"/>
      <c r="IK228" s="377"/>
      <c r="IL228" s="361"/>
      <c r="IM228" s="361"/>
      <c r="IN228" s="361"/>
      <c r="IO228" s="361"/>
      <c r="IP228" s="361"/>
      <c r="IQ228" s="361"/>
      <c r="IR228" s="361"/>
      <c r="IS228" s="361"/>
      <c r="IT228" s="361"/>
      <c r="IU228" s="379"/>
      <c r="IV228" s="364"/>
    </row>
    <row r="229" spans="1:16" ht="12.75">
      <c r="A229" s="71" t="s">
        <v>855</v>
      </c>
      <c r="B229" s="2" t="s">
        <v>678</v>
      </c>
      <c r="C229" s="2" t="s">
        <v>1571</v>
      </c>
      <c r="D229" s="2" t="s">
        <v>750</v>
      </c>
      <c r="E229" s="2" t="s">
        <v>752</v>
      </c>
      <c r="F229" s="2">
        <v>330</v>
      </c>
      <c r="G229" s="17">
        <v>4.5</v>
      </c>
      <c r="H229" s="2">
        <v>8</v>
      </c>
      <c r="I229" s="15">
        <f t="shared" si="72"/>
        <v>1485</v>
      </c>
      <c r="J229" s="15">
        <f t="shared" si="73"/>
        <v>2640</v>
      </c>
      <c r="K229" s="22">
        <f t="shared" si="66"/>
        <v>74.25</v>
      </c>
      <c r="L229" s="22">
        <f t="shared" si="67"/>
        <v>132</v>
      </c>
      <c r="M229" s="22">
        <f t="shared" si="70"/>
        <v>132</v>
      </c>
      <c r="N229" s="22">
        <f t="shared" si="71"/>
        <v>74.25</v>
      </c>
      <c r="O229" s="29">
        <f t="shared" si="68"/>
        <v>2376</v>
      </c>
      <c r="P229" s="23">
        <f t="shared" si="69"/>
        <v>1336.5</v>
      </c>
    </row>
    <row r="230" spans="1:16" ht="12.75">
      <c r="A230" s="71" t="s">
        <v>857</v>
      </c>
      <c r="B230" s="2" t="s">
        <v>678</v>
      </c>
      <c r="C230" s="2" t="s">
        <v>1572</v>
      </c>
      <c r="D230" s="2" t="s">
        <v>754</v>
      </c>
      <c r="E230" s="2" t="s">
        <v>755</v>
      </c>
      <c r="F230" s="2">
        <v>504</v>
      </c>
      <c r="G230" s="17">
        <v>4.5</v>
      </c>
      <c r="H230" s="2">
        <v>8</v>
      </c>
      <c r="I230" s="15">
        <f t="shared" si="72"/>
        <v>2268</v>
      </c>
      <c r="J230" s="15">
        <f t="shared" si="73"/>
        <v>4032</v>
      </c>
      <c r="K230" s="22">
        <f t="shared" si="66"/>
        <v>113.4</v>
      </c>
      <c r="L230" s="22">
        <f t="shared" si="67"/>
        <v>201.60000000000002</v>
      </c>
      <c r="M230" s="22">
        <f t="shared" si="70"/>
        <v>201.60000000000002</v>
      </c>
      <c r="N230" s="22">
        <f t="shared" si="71"/>
        <v>113.4</v>
      </c>
      <c r="O230" s="29">
        <f t="shared" si="68"/>
        <v>3628.8</v>
      </c>
      <c r="P230" s="23">
        <f t="shared" si="69"/>
        <v>2041.2</v>
      </c>
    </row>
    <row r="231" spans="1:16" ht="12.75">
      <c r="A231" s="71" t="s">
        <v>862</v>
      </c>
      <c r="B231" s="2" t="s">
        <v>678</v>
      </c>
      <c r="C231" s="2" t="s">
        <v>1574</v>
      </c>
      <c r="D231" s="2" t="s">
        <v>759</v>
      </c>
      <c r="E231" s="2" t="s">
        <v>761</v>
      </c>
      <c r="F231" s="2">
        <v>485</v>
      </c>
      <c r="G231" s="17">
        <v>4.5</v>
      </c>
      <c r="H231" s="2">
        <v>8</v>
      </c>
      <c r="I231" s="15">
        <f t="shared" si="72"/>
        <v>2182.5</v>
      </c>
      <c r="J231" s="15">
        <f t="shared" si="73"/>
        <v>3880</v>
      </c>
      <c r="K231" s="22">
        <f t="shared" si="66"/>
        <v>109.125</v>
      </c>
      <c r="L231" s="22">
        <f t="shared" si="67"/>
        <v>194</v>
      </c>
      <c r="M231" s="22">
        <f t="shared" si="70"/>
        <v>194</v>
      </c>
      <c r="N231" s="22">
        <f t="shared" si="71"/>
        <v>109.125</v>
      </c>
      <c r="O231" s="29">
        <f t="shared" si="68"/>
        <v>3492</v>
      </c>
      <c r="P231" s="23">
        <f t="shared" si="69"/>
        <v>1964.25</v>
      </c>
    </row>
    <row r="232" spans="1:16" ht="12.75">
      <c r="A232" s="71" t="s">
        <v>869</v>
      </c>
      <c r="B232" s="2" t="s">
        <v>678</v>
      </c>
      <c r="C232" s="2" t="s">
        <v>1576</v>
      </c>
      <c r="D232" s="2" t="s">
        <v>765</v>
      </c>
      <c r="E232" s="2" t="s">
        <v>308</v>
      </c>
      <c r="F232" s="2">
        <v>700</v>
      </c>
      <c r="G232" s="17">
        <v>4.5</v>
      </c>
      <c r="H232" s="2">
        <v>8</v>
      </c>
      <c r="I232" s="15">
        <f t="shared" si="72"/>
        <v>3150</v>
      </c>
      <c r="J232" s="15">
        <f t="shared" si="73"/>
        <v>5600</v>
      </c>
      <c r="K232" s="22">
        <f t="shared" si="66"/>
        <v>157.5</v>
      </c>
      <c r="L232" s="22">
        <f t="shared" si="67"/>
        <v>280</v>
      </c>
      <c r="M232" s="22">
        <f t="shared" si="70"/>
        <v>280</v>
      </c>
      <c r="N232" s="22">
        <f t="shared" si="71"/>
        <v>157.5</v>
      </c>
      <c r="O232" s="29">
        <f t="shared" si="68"/>
        <v>5040</v>
      </c>
      <c r="P232" s="23">
        <f t="shared" si="69"/>
        <v>2835</v>
      </c>
    </row>
    <row r="233" spans="1:16" ht="12.75">
      <c r="A233" s="71" t="s">
        <v>872</v>
      </c>
      <c r="B233" s="2" t="s">
        <v>678</v>
      </c>
      <c r="C233" s="2" t="s">
        <v>1577</v>
      </c>
      <c r="D233" s="2" t="s">
        <v>768</v>
      </c>
      <c r="E233" s="2" t="s">
        <v>769</v>
      </c>
      <c r="F233" s="2">
        <v>505</v>
      </c>
      <c r="G233" s="17">
        <v>4.5</v>
      </c>
      <c r="H233" s="2">
        <v>8</v>
      </c>
      <c r="I233" s="15">
        <f t="shared" si="72"/>
        <v>2272.5</v>
      </c>
      <c r="J233" s="15">
        <f t="shared" si="73"/>
        <v>4040</v>
      </c>
      <c r="K233" s="22">
        <f t="shared" si="66"/>
        <v>113.625</v>
      </c>
      <c r="L233" s="22">
        <f t="shared" si="67"/>
        <v>202</v>
      </c>
      <c r="M233" s="22">
        <f t="shared" si="70"/>
        <v>202</v>
      </c>
      <c r="N233" s="22">
        <f t="shared" si="71"/>
        <v>113.625</v>
      </c>
      <c r="O233" s="29">
        <f t="shared" si="68"/>
        <v>3636</v>
      </c>
      <c r="P233" s="23">
        <f t="shared" si="69"/>
        <v>2045.25</v>
      </c>
    </row>
    <row r="234" spans="1:16" ht="12.75">
      <c r="A234" s="71" t="s">
        <v>879</v>
      </c>
      <c r="B234" s="2" t="s">
        <v>678</v>
      </c>
      <c r="C234" s="2" t="s">
        <v>1579</v>
      </c>
      <c r="D234" s="2" t="s">
        <v>773</v>
      </c>
      <c r="E234" s="2" t="s">
        <v>775</v>
      </c>
      <c r="F234" s="2">
        <v>686</v>
      </c>
      <c r="G234" s="17">
        <v>4.5</v>
      </c>
      <c r="H234" s="2">
        <v>8</v>
      </c>
      <c r="I234" s="15">
        <f t="shared" si="72"/>
        <v>3087</v>
      </c>
      <c r="J234" s="15">
        <f t="shared" si="73"/>
        <v>5488</v>
      </c>
      <c r="K234" s="22">
        <f t="shared" si="66"/>
        <v>154.35000000000002</v>
      </c>
      <c r="L234" s="22">
        <f t="shared" si="67"/>
        <v>274.40000000000003</v>
      </c>
      <c r="M234" s="22">
        <f t="shared" si="70"/>
        <v>274.40000000000003</v>
      </c>
      <c r="N234" s="22">
        <f t="shared" si="71"/>
        <v>154.35000000000002</v>
      </c>
      <c r="O234" s="29">
        <f t="shared" si="68"/>
        <v>4939.2</v>
      </c>
      <c r="P234" s="23">
        <f t="shared" si="69"/>
        <v>2778.2999999999997</v>
      </c>
    </row>
    <row r="235" spans="1:16" ht="12.75">
      <c r="A235" s="71" t="s">
        <v>882</v>
      </c>
      <c r="B235" s="2" t="s">
        <v>678</v>
      </c>
      <c r="C235" s="2" t="s">
        <v>1580</v>
      </c>
      <c r="D235" s="2" t="s">
        <v>777</v>
      </c>
      <c r="E235" s="2" t="s">
        <v>778</v>
      </c>
      <c r="F235" s="2">
        <v>496</v>
      </c>
      <c r="G235" s="17">
        <v>4.5</v>
      </c>
      <c r="H235" s="2">
        <v>8</v>
      </c>
      <c r="I235" s="15">
        <f t="shared" si="72"/>
        <v>2232</v>
      </c>
      <c r="J235" s="15">
        <f t="shared" si="73"/>
        <v>3968</v>
      </c>
      <c r="K235" s="22">
        <f t="shared" si="66"/>
        <v>111.60000000000001</v>
      </c>
      <c r="L235" s="22">
        <f t="shared" si="67"/>
        <v>198.4</v>
      </c>
      <c r="M235" s="22">
        <f t="shared" si="70"/>
        <v>198.4</v>
      </c>
      <c r="N235" s="22">
        <f t="shared" si="71"/>
        <v>111.60000000000001</v>
      </c>
      <c r="O235" s="29">
        <f t="shared" si="68"/>
        <v>3571.2000000000003</v>
      </c>
      <c r="P235" s="23">
        <f t="shared" si="69"/>
        <v>2008.8000000000002</v>
      </c>
    </row>
    <row r="236" spans="1:16" ht="12.75">
      <c r="A236" s="71" t="s">
        <v>891</v>
      </c>
      <c r="B236" s="2" t="s">
        <v>678</v>
      </c>
      <c r="C236" s="2" t="s">
        <v>1582</v>
      </c>
      <c r="D236" s="2" t="s">
        <v>782</v>
      </c>
      <c r="E236" s="2" t="s">
        <v>784</v>
      </c>
      <c r="F236" s="2">
        <v>492</v>
      </c>
      <c r="G236" s="17">
        <v>4.5</v>
      </c>
      <c r="H236" s="2">
        <v>8</v>
      </c>
      <c r="I236" s="15">
        <f t="shared" si="72"/>
        <v>2214</v>
      </c>
      <c r="J236" s="15">
        <f t="shared" si="73"/>
        <v>3936</v>
      </c>
      <c r="K236" s="22">
        <f t="shared" si="66"/>
        <v>110.7</v>
      </c>
      <c r="L236" s="22">
        <f t="shared" si="67"/>
        <v>196.8</v>
      </c>
      <c r="M236" s="22">
        <f t="shared" si="70"/>
        <v>196.8</v>
      </c>
      <c r="N236" s="22">
        <f t="shared" si="71"/>
        <v>110.7</v>
      </c>
      <c r="O236" s="29">
        <f t="shared" si="68"/>
        <v>3542.4</v>
      </c>
      <c r="P236" s="23">
        <f t="shared" si="69"/>
        <v>1992.6000000000001</v>
      </c>
    </row>
    <row r="237" spans="1:16" ht="12.75">
      <c r="A237" s="71" t="s">
        <v>895</v>
      </c>
      <c r="B237" s="2" t="s">
        <v>678</v>
      </c>
      <c r="C237" s="2" t="s">
        <v>1583</v>
      </c>
      <c r="D237" s="2" t="s">
        <v>786</v>
      </c>
      <c r="E237" s="2" t="s">
        <v>787</v>
      </c>
      <c r="F237" s="2">
        <v>642</v>
      </c>
      <c r="G237" s="17">
        <v>4.5</v>
      </c>
      <c r="H237" s="2">
        <v>8</v>
      </c>
      <c r="I237" s="15">
        <f t="shared" si="72"/>
        <v>2889</v>
      </c>
      <c r="J237" s="15">
        <f t="shared" si="73"/>
        <v>5136</v>
      </c>
      <c r="K237" s="22">
        <f t="shared" si="66"/>
        <v>144.45000000000002</v>
      </c>
      <c r="L237" s="22">
        <f t="shared" si="67"/>
        <v>256.8</v>
      </c>
      <c r="M237" s="22">
        <f t="shared" si="70"/>
        <v>256.8</v>
      </c>
      <c r="N237" s="22">
        <f t="shared" si="71"/>
        <v>144.45000000000002</v>
      </c>
      <c r="O237" s="29">
        <f t="shared" si="68"/>
        <v>4622.400000000001</v>
      </c>
      <c r="P237" s="23">
        <f t="shared" si="69"/>
        <v>2600.1000000000004</v>
      </c>
    </row>
    <row r="238" spans="1:16" ht="12.75">
      <c r="A238" s="71" t="s">
        <v>897</v>
      </c>
      <c r="B238" s="2" t="s">
        <v>678</v>
      </c>
      <c r="C238" s="2" t="s">
        <v>1584</v>
      </c>
      <c r="D238" s="2" t="s">
        <v>788</v>
      </c>
      <c r="E238" s="2" t="s">
        <v>792</v>
      </c>
      <c r="F238" s="2">
        <v>497</v>
      </c>
      <c r="G238" s="17">
        <v>4.5</v>
      </c>
      <c r="H238" s="2">
        <v>8</v>
      </c>
      <c r="I238" s="15">
        <f t="shared" si="72"/>
        <v>2236.5</v>
      </c>
      <c r="J238" s="15">
        <f t="shared" si="73"/>
        <v>3976</v>
      </c>
      <c r="K238" s="22">
        <f t="shared" si="66"/>
        <v>111.825</v>
      </c>
      <c r="L238" s="22">
        <f t="shared" si="67"/>
        <v>198.8</v>
      </c>
      <c r="M238" s="22">
        <f t="shared" si="70"/>
        <v>198.8</v>
      </c>
      <c r="N238" s="22">
        <f t="shared" si="71"/>
        <v>111.825</v>
      </c>
      <c r="O238" s="29">
        <f t="shared" si="68"/>
        <v>3578.4</v>
      </c>
      <c r="P238" s="23">
        <f t="shared" si="69"/>
        <v>2012.8500000000001</v>
      </c>
    </row>
    <row r="239" spans="1:16" ht="12.75">
      <c r="A239" s="71" t="s">
        <v>900</v>
      </c>
      <c r="B239" s="2" t="s">
        <v>678</v>
      </c>
      <c r="C239" s="2" t="s">
        <v>1585</v>
      </c>
      <c r="D239" s="2" t="s">
        <v>791</v>
      </c>
      <c r="E239" s="2" t="s">
        <v>794</v>
      </c>
      <c r="F239" s="2">
        <v>645</v>
      </c>
      <c r="G239" s="17">
        <v>4.5</v>
      </c>
      <c r="H239" s="2">
        <v>8</v>
      </c>
      <c r="I239" s="15">
        <f t="shared" si="72"/>
        <v>2902.5</v>
      </c>
      <c r="J239" s="15">
        <f t="shared" si="73"/>
        <v>5160</v>
      </c>
      <c r="K239" s="22">
        <f t="shared" si="66"/>
        <v>145.125</v>
      </c>
      <c r="L239" s="22">
        <f t="shared" si="67"/>
        <v>258</v>
      </c>
      <c r="M239" s="22">
        <f t="shared" si="70"/>
        <v>258</v>
      </c>
      <c r="N239" s="22">
        <f t="shared" si="71"/>
        <v>145.125</v>
      </c>
      <c r="O239" s="29">
        <f t="shared" si="68"/>
        <v>4644</v>
      </c>
      <c r="P239" s="23">
        <f t="shared" si="69"/>
        <v>2612.25</v>
      </c>
    </row>
    <row r="240" spans="1:16" ht="12.75">
      <c r="A240" s="71" t="s">
        <v>903</v>
      </c>
      <c r="B240" s="2" t="s">
        <v>678</v>
      </c>
      <c r="C240" s="2" t="s">
        <v>1586</v>
      </c>
      <c r="D240" s="2" t="s">
        <v>796</v>
      </c>
      <c r="E240" s="2" t="s">
        <v>797</v>
      </c>
      <c r="F240" s="2">
        <v>487</v>
      </c>
      <c r="G240" s="17">
        <v>4.5</v>
      </c>
      <c r="H240" s="2">
        <v>8</v>
      </c>
      <c r="I240" s="15">
        <f t="shared" si="72"/>
        <v>2191.5</v>
      </c>
      <c r="J240" s="15">
        <f t="shared" si="73"/>
        <v>3896</v>
      </c>
      <c r="K240" s="22">
        <f t="shared" si="66"/>
        <v>109.575</v>
      </c>
      <c r="L240" s="22">
        <f t="shared" si="67"/>
        <v>194.8</v>
      </c>
      <c r="M240" s="22">
        <f t="shared" si="70"/>
        <v>194.8</v>
      </c>
      <c r="N240" s="22">
        <f t="shared" si="71"/>
        <v>109.575</v>
      </c>
      <c r="O240" s="29">
        <f t="shared" si="68"/>
        <v>3506.4</v>
      </c>
      <c r="P240" s="23">
        <f t="shared" si="69"/>
        <v>1972.3500000000001</v>
      </c>
    </row>
    <row r="241" spans="1:16" ht="12.75">
      <c r="A241" s="71" t="s">
        <v>908</v>
      </c>
      <c r="B241" s="2" t="s">
        <v>678</v>
      </c>
      <c r="C241" s="2" t="s">
        <v>1587</v>
      </c>
      <c r="D241" s="2" t="s">
        <v>798</v>
      </c>
      <c r="E241" s="2" t="s">
        <v>800</v>
      </c>
      <c r="F241" s="2">
        <v>636</v>
      </c>
      <c r="G241" s="17">
        <v>4.5</v>
      </c>
      <c r="H241" s="2">
        <v>8</v>
      </c>
      <c r="I241" s="15">
        <f t="shared" si="72"/>
        <v>2862</v>
      </c>
      <c r="J241" s="15">
        <f t="shared" si="73"/>
        <v>5088</v>
      </c>
      <c r="K241" s="22">
        <f t="shared" si="66"/>
        <v>143.1</v>
      </c>
      <c r="L241" s="22">
        <f t="shared" si="67"/>
        <v>254.4</v>
      </c>
      <c r="M241" s="22">
        <f t="shared" si="70"/>
        <v>254.4</v>
      </c>
      <c r="N241" s="22">
        <f t="shared" si="71"/>
        <v>143.1</v>
      </c>
      <c r="O241" s="29">
        <f t="shared" si="68"/>
        <v>4579.2</v>
      </c>
      <c r="P241" s="23">
        <f t="shared" si="69"/>
        <v>2575.7999999999997</v>
      </c>
    </row>
    <row r="242" spans="1:16" ht="12.75">
      <c r="A242" s="71" t="s">
        <v>909</v>
      </c>
      <c r="B242" s="2" t="s">
        <v>678</v>
      </c>
      <c r="C242" s="2" t="s">
        <v>1588</v>
      </c>
      <c r="D242" s="2" t="s">
        <v>802</v>
      </c>
      <c r="E242" s="2" t="s">
        <v>606</v>
      </c>
      <c r="F242" s="2">
        <v>488</v>
      </c>
      <c r="G242" s="17">
        <v>4.5</v>
      </c>
      <c r="H242" s="2">
        <v>8</v>
      </c>
      <c r="I242" s="15">
        <f t="shared" si="72"/>
        <v>2196</v>
      </c>
      <c r="J242" s="15">
        <f t="shared" si="73"/>
        <v>3904</v>
      </c>
      <c r="K242" s="22">
        <f t="shared" si="66"/>
        <v>109.80000000000001</v>
      </c>
      <c r="L242" s="22">
        <f t="shared" si="67"/>
        <v>195.20000000000002</v>
      </c>
      <c r="M242" s="22">
        <f t="shared" si="70"/>
        <v>195.20000000000002</v>
      </c>
      <c r="N242" s="22">
        <f t="shared" si="71"/>
        <v>109.80000000000001</v>
      </c>
      <c r="O242" s="29">
        <f t="shared" si="68"/>
        <v>3513.6</v>
      </c>
      <c r="P242" s="23">
        <f t="shared" si="69"/>
        <v>1976.3999999999999</v>
      </c>
    </row>
    <row r="243" spans="1:16" ht="12.75">
      <c r="A243" s="71" t="s">
        <v>910</v>
      </c>
      <c r="B243" s="2" t="s">
        <v>678</v>
      </c>
      <c r="C243" s="2" t="s">
        <v>1589</v>
      </c>
      <c r="D243" s="2" t="s">
        <v>804</v>
      </c>
      <c r="E243" s="2" t="s">
        <v>806</v>
      </c>
      <c r="F243" s="2">
        <v>600</v>
      </c>
      <c r="G243" s="17">
        <v>4.5</v>
      </c>
      <c r="H243" s="2">
        <v>8</v>
      </c>
      <c r="I243" s="15">
        <f t="shared" si="72"/>
        <v>2700</v>
      </c>
      <c r="J243" s="15">
        <f t="shared" si="73"/>
        <v>4800</v>
      </c>
      <c r="K243" s="22">
        <f t="shared" si="66"/>
        <v>135</v>
      </c>
      <c r="L243" s="22">
        <f t="shared" si="67"/>
        <v>240</v>
      </c>
      <c r="M243" s="22">
        <f t="shared" si="70"/>
        <v>240</v>
      </c>
      <c r="N243" s="22">
        <f t="shared" si="71"/>
        <v>135</v>
      </c>
      <c r="O243" s="29">
        <f t="shared" si="68"/>
        <v>4320</v>
      </c>
      <c r="P243" s="23">
        <f t="shared" si="69"/>
        <v>2430</v>
      </c>
    </row>
    <row r="244" spans="1:16" ht="12.75">
      <c r="A244" s="71" t="s">
        <v>912</v>
      </c>
      <c r="B244" s="2" t="s">
        <v>678</v>
      </c>
      <c r="C244" s="2" t="s">
        <v>1590</v>
      </c>
      <c r="D244" s="2" t="s">
        <v>807</v>
      </c>
      <c r="E244" s="2" t="s">
        <v>455</v>
      </c>
      <c r="F244" s="2">
        <v>480</v>
      </c>
      <c r="G244" s="17">
        <v>4.5</v>
      </c>
      <c r="H244" s="2">
        <v>8</v>
      </c>
      <c r="I244" s="15">
        <f t="shared" si="72"/>
        <v>2160</v>
      </c>
      <c r="J244" s="15">
        <f t="shared" si="73"/>
        <v>3840</v>
      </c>
      <c r="K244" s="22">
        <f t="shared" si="66"/>
        <v>108</v>
      </c>
      <c r="L244" s="22">
        <f t="shared" si="67"/>
        <v>192</v>
      </c>
      <c r="M244" s="22">
        <f t="shared" si="70"/>
        <v>192</v>
      </c>
      <c r="N244" s="22">
        <f t="shared" si="71"/>
        <v>108</v>
      </c>
      <c r="O244" s="29">
        <f t="shared" si="68"/>
        <v>3456</v>
      </c>
      <c r="P244" s="23">
        <f t="shared" si="69"/>
        <v>1944</v>
      </c>
    </row>
    <row r="245" spans="1:16" ht="12.75">
      <c r="A245" s="71" t="s">
        <v>914</v>
      </c>
      <c r="B245" s="2" t="s">
        <v>678</v>
      </c>
      <c r="C245" s="2" t="s">
        <v>1591</v>
      </c>
      <c r="D245" s="2" t="s">
        <v>810</v>
      </c>
      <c r="E245" s="2" t="s">
        <v>812</v>
      </c>
      <c r="F245" s="2">
        <v>400</v>
      </c>
      <c r="G245" s="17">
        <v>4.5</v>
      </c>
      <c r="H245" s="2">
        <v>8</v>
      </c>
      <c r="I245" s="15">
        <f t="shared" si="72"/>
        <v>1800</v>
      </c>
      <c r="J245" s="15">
        <f t="shared" si="73"/>
        <v>3200</v>
      </c>
      <c r="K245" s="22">
        <f t="shared" si="66"/>
        <v>90</v>
      </c>
      <c r="L245" s="22">
        <f t="shared" si="67"/>
        <v>160</v>
      </c>
      <c r="M245" s="22">
        <f t="shared" si="70"/>
        <v>160</v>
      </c>
      <c r="N245" s="22">
        <f t="shared" si="71"/>
        <v>90</v>
      </c>
      <c r="O245" s="29">
        <f t="shared" si="68"/>
        <v>2880</v>
      </c>
      <c r="P245" s="23">
        <f t="shared" si="69"/>
        <v>1620</v>
      </c>
    </row>
    <row r="246" spans="1:16" ht="12.75">
      <c r="A246" s="71" t="s">
        <v>917</v>
      </c>
      <c r="B246" s="2" t="s">
        <v>678</v>
      </c>
      <c r="C246" s="2" t="s">
        <v>1592</v>
      </c>
      <c r="D246" s="2" t="s">
        <v>814</v>
      </c>
      <c r="E246" s="2" t="s">
        <v>677</v>
      </c>
      <c r="F246" s="2">
        <v>482</v>
      </c>
      <c r="G246" s="17">
        <v>4.5</v>
      </c>
      <c r="H246" s="2">
        <v>8</v>
      </c>
      <c r="I246" s="15">
        <f t="shared" si="72"/>
        <v>2169</v>
      </c>
      <c r="J246" s="15">
        <f t="shared" si="73"/>
        <v>3856</v>
      </c>
      <c r="K246" s="22">
        <f t="shared" si="66"/>
        <v>108.45</v>
      </c>
      <c r="L246" s="22">
        <f t="shared" si="67"/>
        <v>192.8</v>
      </c>
      <c r="M246" s="22">
        <f t="shared" si="70"/>
        <v>192.8</v>
      </c>
      <c r="N246" s="22">
        <f t="shared" si="71"/>
        <v>108.45</v>
      </c>
      <c r="O246" s="29">
        <f t="shared" si="68"/>
        <v>3470.4</v>
      </c>
      <c r="P246" s="23">
        <f t="shared" si="69"/>
        <v>1952.1000000000001</v>
      </c>
    </row>
    <row r="247" spans="1:16" ht="12.75">
      <c r="A247" s="71" t="s">
        <v>920</v>
      </c>
      <c r="B247" s="2" t="s">
        <v>678</v>
      </c>
      <c r="C247" s="2" t="s">
        <v>1593</v>
      </c>
      <c r="D247" s="2" t="s">
        <v>816</v>
      </c>
      <c r="E247" s="2" t="s">
        <v>818</v>
      </c>
      <c r="F247" s="2">
        <v>573</v>
      </c>
      <c r="G247" s="17">
        <v>4.5</v>
      </c>
      <c r="H247" s="2">
        <v>8</v>
      </c>
      <c r="I247" s="15">
        <f t="shared" si="72"/>
        <v>2578.5</v>
      </c>
      <c r="J247" s="15">
        <f t="shared" si="73"/>
        <v>4584</v>
      </c>
      <c r="K247" s="22">
        <f t="shared" si="66"/>
        <v>128.925</v>
      </c>
      <c r="L247" s="22">
        <f t="shared" si="67"/>
        <v>229.20000000000002</v>
      </c>
      <c r="M247" s="22">
        <f t="shared" si="70"/>
        <v>229.20000000000002</v>
      </c>
      <c r="N247" s="22">
        <f t="shared" si="71"/>
        <v>128.925</v>
      </c>
      <c r="O247" s="29">
        <f t="shared" si="68"/>
        <v>4125.6</v>
      </c>
      <c r="P247" s="23">
        <f t="shared" si="69"/>
        <v>2320.65</v>
      </c>
    </row>
    <row r="248" spans="1:16" ht="12.75">
      <c r="A248" s="71" t="s">
        <v>922</v>
      </c>
      <c r="B248" s="2" t="s">
        <v>678</v>
      </c>
      <c r="C248" s="2" t="s">
        <v>1594</v>
      </c>
      <c r="D248" s="2" t="s">
        <v>820</v>
      </c>
      <c r="E248" s="2" t="s">
        <v>821</v>
      </c>
      <c r="F248" s="2">
        <v>464</v>
      </c>
      <c r="G248" s="17">
        <v>4.5</v>
      </c>
      <c r="H248" s="2">
        <v>8</v>
      </c>
      <c r="I248" s="15">
        <f t="shared" si="72"/>
        <v>2088</v>
      </c>
      <c r="J248" s="15">
        <f t="shared" si="73"/>
        <v>3712</v>
      </c>
      <c r="K248" s="22">
        <f t="shared" si="66"/>
        <v>104.4</v>
      </c>
      <c r="L248" s="22">
        <f t="shared" si="67"/>
        <v>185.60000000000002</v>
      </c>
      <c r="M248" s="22">
        <f t="shared" si="70"/>
        <v>185.60000000000002</v>
      </c>
      <c r="N248" s="22">
        <f t="shared" si="71"/>
        <v>104.4</v>
      </c>
      <c r="O248" s="29">
        <f t="shared" si="68"/>
        <v>3340.8</v>
      </c>
      <c r="P248" s="23">
        <f t="shared" si="69"/>
        <v>1879.2</v>
      </c>
    </row>
    <row r="249" spans="1:16" ht="12.75">
      <c r="A249" s="71" t="s">
        <v>926</v>
      </c>
      <c r="B249" s="2" t="s">
        <v>678</v>
      </c>
      <c r="C249" s="2" t="s">
        <v>1595</v>
      </c>
      <c r="D249" s="2" t="s">
        <v>823</v>
      </c>
      <c r="E249" s="2" t="s">
        <v>825</v>
      </c>
      <c r="F249" s="2">
        <v>647</v>
      </c>
      <c r="G249" s="17">
        <v>4.5</v>
      </c>
      <c r="H249" s="2">
        <v>8</v>
      </c>
      <c r="I249" s="15">
        <f t="shared" si="72"/>
        <v>2911.5</v>
      </c>
      <c r="J249" s="15">
        <f t="shared" si="73"/>
        <v>5176</v>
      </c>
      <c r="K249" s="22">
        <f t="shared" si="66"/>
        <v>145.57500000000002</v>
      </c>
      <c r="L249" s="22">
        <f t="shared" si="67"/>
        <v>258.8</v>
      </c>
      <c r="M249" s="22">
        <f t="shared" si="70"/>
        <v>258.8</v>
      </c>
      <c r="N249" s="22">
        <f t="shared" si="71"/>
        <v>145.57500000000002</v>
      </c>
      <c r="O249" s="29">
        <f t="shared" si="68"/>
        <v>4658.400000000001</v>
      </c>
      <c r="P249" s="23">
        <f t="shared" si="69"/>
        <v>2620.3500000000004</v>
      </c>
    </row>
    <row r="250" spans="1:16" ht="12.75">
      <c r="A250" s="71" t="s">
        <v>979</v>
      </c>
      <c r="B250" s="2" t="s">
        <v>678</v>
      </c>
      <c r="C250" s="2" t="s">
        <v>1596</v>
      </c>
      <c r="D250" s="2" t="s">
        <v>827</v>
      </c>
      <c r="E250" s="2" t="s">
        <v>828</v>
      </c>
      <c r="F250" s="2">
        <v>350</v>
      </c>
      <c r="G250" s="17">
        <v>4.5</v>
      </c>
      <c r="H250" s="2">
        <v>8</v>
      </c>
      <c r="I250" s="15">
        <f t="shared" si="72"/>
        <v>1575</v>
      </c>
      <c r="J250" s="15">
        <f t="shared" si="73"/>
        <v>2800</v>
      </c>
      <c r="K250" s="22">
        <f t="shared" si="66"/>
        <v>78.75</v>
      </c>
      <c r="L250" s="22">
        <f t="shared" si="67"/>
        <v>140</v>
      </c>
      <c r="M250" s="22">
        <f t="shared" si="70"/>
        <v>140</v>
      </c>
      <c r="N250" s="22">
        <f t="shared" si="71"/>
        <v>78.75</v>
      </c>
      <c r="O250" s="29">
        <f t="shared" si="68"/>
        <v>2520</v>
      </c>
      <c r="P250" s="23">
        <f t="shared" si="69"/>
        <v>1417.5</v>
      </c>
    </row>
    <row r="251" spans="1:16" ht="12.75">
      <c r="A251" s="71" t="s">
        <v>1612</v>
      </c>
      <c r="B251" s="2" t="s">
        <v>678</v>
      </c>
      <c r="C251" s="2" t="s">
        <v>1597</v>
      </c>
      <c r="D251" s="2" t="s">
        <v>1069</v>
      </c>
      <c r="E251" s="2" t="s">
        <v>1379</v>
      </c>
      <c r="F251" s="2">
        <v>480</v>
      </c>
      <c r="G251" s="17">
        <v>3.5</v>
      </c>
      <c r="H251" s="2">
        <v>8</v>
      </c>
      <c r="I251" s="15">
        <f t="shared" si="72"/>
        <v>1680</v>
      </c>
      <c r="J251" s="15">
        <f t="shared" si="73"/>
        <v>3840</v>
      </c>
      <c r="K251" s="22">
        <f t="shared" si="66"/>
        <v>84</v>
      </c>
      <c r="L251" s="22">
        <f t="shared" si="67"/>
        <v>192</v>
      </c>
      <c r="M251" s="22">
        <f t="shared" si="70"/>
        <v>192</v>
      </c>
      <c r="N251" s="22">
        <f t="shared" si="71"/>
        <v>84</v>
      </c>
      <c r="O251" s="29">
        <f t="shared" si="68"/>
        <v>3456</v>
      </c>
      <c r="P251" s="23">
        <f t="shared" si="69"/>
        <v>1512</v>
      </c>
    </row>
    <row r="252" spans="1:16" ht="12.75">
      <c r="A252" s="71" t="s">
        <v>933</v>
      </c>
      <c r="B252" s="2" t="s">
        <v>678</v>
      </c>
      <c r="C252" s="2" t="s">
        <v>1598</v>
      </c>
      <c r="D252" s="2" t="s">
        <v>1069</v>
      </c>
      <c r="E252" s="2" t="s">
        <v>1093</v>
      </c>
      <c r="F252" s="2">
        <v>450</v>
      </c>
      <c r="G252" s="17">
        <v>3.5</v>
      </c>
      <c r="H252" s="2">
        <v>8</v>
      </c>
      <c r="I252" s="15">
        <f t="shared" si="72"/>
        <v>1575</v>
      </c>
      <c r="J252" s="15">
        <f t="shared" si="73"/>
        <v>3600</v>
      </c>
      <c r="K252" s="22">
        <f t="shared" si="66"/>
        <v>78.75</v>
      </c>
      <c r="L252" s="22">
        <f t="shared" si="67"/>
        <v>180</v>
      </c>
      <c r="M252" s="22">
        <f t="shared" si="70"/>
        <v>180</v>
      </c>
      <c r="N252" s="22">
        <f t="shared" si="71"/>
        <v>78.75</v>
      </c>
      <c r="O252" s="29">
        <f t="shared" si="68"/>
        <v>3240</v>
      </c>
      <c r="P252" s="23">
        <f t="shared" si="69"/>
        <v>1417.5</v>
      </c>
    </row>
    <row r="253" spans="1:16" ht="12.75">
      <c r="A253" s="71" t="s">
        <v>936</v>
      </c>
      <c r="B253" s="2" t="s">
        <v>678</v>
      </c>
      <c r="C253" s="2" t="s">
        <v>1599</v>
      </c>
      <c r="D253" s="2" t="s">
        <v>1069</v>
      </c>
      <c r="E253" s="2" t="s">
        <v>1091</v>
      </c>
      <c r="F253" s="2">
        <v>350</v>
      </c>
      <c r="G253" s="17">
        <v>3.5</v>
      </c>
      <c r="H253" s="2">
        <v>8</v>
      </c>
      <c r="I253" s="15">
        <f t="shared" si="72"/>
        <v>1225</v>
      </c>
      <c r="J253" s="15">
        <f t="shared" si="73"/>
        <v>2800</v>
      </c>
      <c r="K253" s="22">
        <f t="shared" si="66"/>
        <v>61.25</v>
      </c>
      <c r="L253" s="22">
        <f t="shared" si="67"/>
        <v>140</v>
      </c>
      <c r="M253" s="22">
        <f t="shared" si="70"/>
        <v>140</v>
      </c>
      <c r="N253" s="22">
        <f t="shared" si="71"/>
        <v>61.25</v>
      </c>
      <c r="O253" s="29">
        <f t="shared" si="68"/>
        <v>2520</v>
      </c>
      <c r="P253" s="23">
        <f t="shared" si="69"/>
        <v>1102.5</v>
      </c>
    </row>
    <row r="254" spans="7:16" ht="12.75">
      <c r="G254" s="17"/>
      <c r="H254" s="2"/>
      <c r="I254" s="15"/>
      <c r="J254" s="15"/>
      <c r="K254" s="37">
        <f aca="true" t="shared" si="74" ref="K254:P254">SUM(K212:K253)</f>
        <v>7277.775</v>
      </c>
      <c r="L254" s="37">
        <f t="shared" si="74"/>
        <v>11609.599999999999</v>
      </c>
      <c r="M254" s="37">
        <f t="shared" si="74"/>
        <v>11609.599999999999</v>
      </c>
      <c r="N254" s="37">
        <f t="shared" si="74"/>
        <v>7277.775</v>
      </c>
      <c r="O254" s="38">
        <f t="shared" si="74"/>
        <v>208972.8</v>
      </c>
      <c r="P254" s="34">
        <f t="shared" si="74"/>
        <v>130999.95000000003</v>
      </c>
    </row>
    <row r="255" spans="8:16" ht="12.75">
      <c r="H255" s="2"/>
      <c r="I255" s="15"/>
      <c r="J255" s="15"/>
      <c r="K255" s="2"/>
      <c r="L255" s="2"/>
      <c r="M255" s="2"/>
      <c r="N255" s="2"/>
      <c r="O255" s="30"/>
      <c r="P255" s="2"/>
    </row>
    <row r="256" spans="1:16" ht="12.75">
      <c r="A256" s="76" t="s">
        <v>940</v>
      </c>
      <c r="B256" s="2" t="s">
        <v>833</v>
      </c>
      <c r="C256" s="2" t="s">
        <v>1238</v>
      </c>
      <c r="D256" s="2" t="s">
        <v>864</v>
      </c>
      <c r="E256" s="2" t="s">
        <v>831</v>
      </c>
      <c r="F256" s="2">
        <v>6930</v>
      </c>
      <c r="G256" s="2">
        <v>7</v>
      </c>
      <c r="H256" s="2">
        <v>8</v>
      </c>
      <c r="I256" s="15">
        <f t="shared" si="72"/>
        <v>48510</v>
      </c>
      <c r="J256" s="15">
        <f t="shared" si="73"/>
        <v>55440</v>
      </c>
      <c r="K256" s="22">
        <f aca="true" t="shared" si="75" ref="K256:K270">PRODUCT((F256*0.05),G256)</f>
        <v>2425.5</v>
      </c>
      <c r="L256" s="22">
        <f aca="true" t="shared" si="76" ref="L256:L270">PRODUCT((F256*0.05),H256)</f>
        <v>2772</v>
      </c>
      <c r="M256" s="22">
        <f>PRODUCT((F256*0.05),H256)</f>
        <v>2772</v>
      </c>
      <c r="N256" s="22">
        <f>PRODUCT((F256*0.05),G256)</f>
        <v>2425.5</v>
      </c>
      <c r="O256" s="29">
        <f aca="true" t="shared" si="77" ref="O256:O270">PRODUCT((F256*0.9),H256)</f>
        <v>49896</v>
      </c>
      <c r="P256" s="23">
        <f aca="true" t="shared" si="78" ref="P256:P270">PRODUCT(F256*0.9,G256)</f>
        <v>43659</v>
      </c>
    </row>
    <row r="257" spans="1:16" ht="12.75">
      <c r="A257" s="76" t="s">
        <v>955</v>
      </c>
      <c r="B257" s="2" t="s">
        <v>833</v>
      </c>
      <c r="C257" s="2" t="s">
        <v>1538</v>
      </c>
      <c r="D257" s="2" t="s">
        <v>848</v>
      </c>
      <c r="E257" s="2" t="s">
        <v>846</v>
      </c>
      <c r="F257" s="2">
        <v>897</v>
      </c>
      <c r="G257" s="17">
        <v>4.5</v>
      </c>
      <c r="H257" s="2">
        <v>8</v>
      </c>
      <c r="I257" s="15">
        <f t="shared" si="72"/>
        <v>4036.5</v>
      </c>
      <c r="J257" s="15">
        <f t="shared" si="73"/>
        <v>7176</v>
      </c>
      <c r="K257" s="22">
        <f t="shared" si="75"/>
        <v>201.82500000000002</v>
      </c>
      <c r="L257" s="22">
        <f t="shared" si="76"/>
        <v>358.8</v>
      </c>
      <c r="M257" s="22">
        <f aca="true" t="shared" si="79" ref="M257:M270">PRODUCT((F257*0.05),H257)</f>
        <v>358.8</v>
      </c>
      <c r="N257" s="22">
        <f aca="true" t="shared" si="80" ref="N257:N270">PRODUCT((F257*0.05),G257)</f>
        <v>201.82500000000002</v>
      </c>
      <c r="O257" s="29">
        <f t="shared" si="77"/>
        <v>6458.400000000001</v>
      </c>
      <c r="P257" s="23">
        <f t="shared" si="78"/>
        <v>3632.8500000000004</v>
      </c>
    </row>
    <row r="258" spans="1:16" ht="12.75">
      <c r="A258" s="76" t="s">
        <v>957</v>
      </c>
      <c r="B258" s="2" t="s">
        <v>833</v>
      </c>
      <c r="C258" s="2" t="s">
        <v>1539</v>
      </c>
      <c r="D258" s="2" t="s">
        <v>849</v>
      </c>
      <c r="E258" s="2" t="s">
        <v>850</v>
      </c>
      <c r="F258" s="2">
        <v>745</v>
      </c>
      <c r="G258" s="17">
        <v>4.5</v>
      </c>
      <c r="H258" s="2">
        <v>8</v>
      </c>
      <c r="I258" s="15">
        <f t="shared" si="72"/>
        <v>3352.5</v>
      </c>
      <c r="J258" s="15">
        <f t="shared" si="73"/>
        <v>5960</v>
      </c>
      <c r="K258" s="22">
        <f t="shared" si="75"/>
        <v>167.625</v>
      </c>
      <c r="L258" s="22">
        <f t="shared" si="76"/>
        <v>298</v>
      </c>
      <c r="M258" s="22">
        <f t="shared" si="79"/>
        <v>298</v>
      </c>
      <c r="N258" s="22">
        <f t="shared" si="80"/>
        <v>167.625</v>
      </c>
      <c r="O258" s="29">
        <f t="shared" si="77"/>
        <v>5364</v>
      </c>
      <c r="P258" s="23">
        <f t="shared" si="78"/>
        <v>3017.25</v>
      </c>
    </row>
    <row r="259" spans="1:16" ht="12.75">
      <c r="A259" s="76" t="s">
        <v>962</v>
      </c>
      <c r="B259" s="2" t="s">
        <v>833</v>
      </c>
      <c r="C259" s="2" t="s">
        <v>1541</v>
      </c>
      <c r="D259" s="2" t="s">
        <v>853</v>
      </c>
      <c r="E259" s="2" t="s">
        <v>350</v>
      </c>
      <c r="F259" s="2">
        <v>870</v>
      </c>
      <c r="G259" s="17">
        <v>4.5</v>
      </c>
      <c r="H259" s="2">
        <v>8</v>
      </c>
      <c r="I259" s="15">
        <f t="shared" si="72"/>
        <v>3915</v>
      </c>
      <c r="J259" s="15">
        <f t="shared" si="73"/>
        <v>6960</v>
      </c>
      <c r="K259" s="22">
        <f t="shared" si="75"/>
        <v>195.75</v>
      </c>
      <c r="L259" s="22">
        <f t="shared" si="76"/>
        <v>348</v>
      </c>
      <c r="M259" s="22">
        <f t="shared" si="79"/>
        <v>348</v>
      </c>
      <c r="N259" s="22">
        <f t="shared" si="80"/>
        <v>195.75</v>
      </c>
      <c r="O259" s="29">
        <f t="shared" si="77"/>
        <v>6264</v>
      </c>
      <c r="P259" s="23">
        <f t="shared" si="78"/>
        <v>3523.5</v>
      </c>
    </row>
    <row r="260" spans="1:16" ht="12.75">
      <c r="A260" s="76" t="s">
        <v>972</v>
      </c>
      <c r="B260" s="2" t="s">
        <v>833</v>
      </c>
      <c r="C260" s="2" t="s">
        <v>1543</v>
      </c>
      <c r="D260" s="2" t="s">
        <v>858</v>
      </c>
      <c r="E260" s="2" t="s">
        <v>828</v>
      </c>
      <c r="F260" s="2">
        <v>350</v>
      </c>
      <c r="G260" s="17">
        <v>4.5</v>
      </c>
      <c r="H260" s="2">
        <v>8</v>
      </c>
      <c r="I260" s="15">
        <f t="shared" si="72"/>
        <v>1575</v>
      </c>
      <c r="J260" s="15">
        <f t="shared" si="73"/>
        <v>2800</v>
      </c>
      <c r="K260" s="22">
        <f t="shared" si="75"/>
        <v>78.75</v>
      </c>
      <c r="L260" s="22">
        <f t="shared" si="76"/>
        <v>140</v>
      </c>
      <c r="M260" s="22">
        <f t="shared" si="79"/>
        <v>140</v>
      </c>
      <c r="N260" s="22">
        <f t="shared" si="80"/>
        <v>78.75</v>
      </c>
      <c r="O260" s="29">
        <f t="shared" si="77"/>
        <v>2520</v>
      </c>
      <c r="P260" s="23">
        <f t="shared" si="78"/>
        <v>1417.5</v>
      </c>
    </row>
    <row r="261" spans="1:16" ht="12.75">
      <c r="A261" s="76" t="s">
        <v>980</v>
      </c>
      <c r="B261" s="2" t="s">
        <v>833</v>
      </c>
      <c r="C261" s="2" t="s">
        <v>1545</v>
      </c>
      <c r="D261" s="2" t="s">
        <v>863</v>
      </c>
      <c r="E261" s="2" t="s">
        <v>866</v>
      </c>
      <c r="F261" s="2">
        <v>467</v>
      </c>
      <c r="G261" s="17">
        <v>4.5</v>
      </c>
      <c r="H261" s="2">
        <v>8</v>
      </c>
      <c r="I261" s="15">
        <f t="shared" si="72"/>
        <v>2101.5</v>
      </c>
      <c r="J261" s="15">
        <f t="shared" si="73"/>
        <v>3736</v>
      </c>
      <c r="K261" s="22">
        <f t="shared" si="75"/>
        <v>105.075</v>
      </c>
      <c r="L261" s="22">
        <f t="shared" si="76"/>
        <v>186.8</v>
      </c>
      <c r="M261" s="22">
        <f t="shared" si="79"/>
        <v>186.8</v>
      </c>
      <c r="N261" s="22">
        <f t="shared" si="80"/>
        <v>105.075</v>
      </c>
      <c r="O261" s="29">
        <f t="shared" si="77"/>
        <v>3362.4</v>
      </c>
      <c r="P261" s="23">
        <f t="shared" si="78"/>
        <v>1891.3500000000001</v>
      </c>
    </row>
    <row r="262" spans="1:16" ht="12.75">
      <c r="A262" s="76" t="s">
        <v>986</v>
      </c>
      <c r="B262" s="2" t="s">
        <v>833</v>
      </c>
      <c r="C262" s="2" t="s">
        <v>1547</v>
      </c>
      <c r="D262" s="2" t="s">
        <v>870</v>
      </c>
      <c r="E262" s="2" t="s">
        <v>876</v>
      </c>
      <c r="F262" s="2">
        <v>200</v>
      </c>
      <c r="G262" s="17">
        <v>4.5</v>
      </c>
      <c r="H262" s="2">
        <v>8</v>
      </c>
      <c r="I262" s="15">
        <f t="shared" si="72"/>
        <v>900</v>
      </c>
      <c r="J262" s="15">
        <f t="shared" si="73"/>
        <v>1600</v>
      </c>
      <c r="K262" s="22">
        <f t="shared" si="75"/>
        <v>45</v>
      </c>
      <c r="L262" s="22">
        <f t="shared" si="76"/>
        <v>80</v>
      </c>
      <c r="M262" s="22">
        <f t="shared" si="79"/>
        <v>80</v>
      </c>
      <c r="N262" s="22">
        <f t="shared" si="80"/>
        <v>45</v>
      </c>
      <c r="O262" s="29">
        <f t="shared" si="77"/>
        <v>1440</v>
      </c>
      <c r="P262" s="23">
        <f t="shared" si="78"/>
        <v>810</v>
      </c>
    </row>
    <row r="263" spans="1:16" ht="12.75">
      <c r="A263" s="76" t="s">
        <v>988</v>
      </c>
      <c r="B263" s="2" t="s">
        <v>833</v>
      </c>
      <c r="C263" s="2" t="s">
        <v>1548</v>
      </c>
      <c r="D263" s="2" t="s">
        <v>873</v>
      </c>
      <c r="E263" s="2" t="s">
        <v>875</v>
      </c>
      <c r="F263" s="2">
        <v>789</v>
      </c>
      <c r="G263" s="17">
        <v>4.5</v>
      </c>
      <c r="H263" s="2">
        <v>8</v>
      </c>
      <c r="I263" s="15">
        <f t="shared" si="72"/>
        <v>3550.5</v>
      </c>
      <c r="J263" s="15">
        <f t="shared" si="73"/>
        <v>6312</v>
      </c>
      <c r="K263" s="22">
        <f t="shared" si="75"/>
        <v>177.525</v>
      </c>
      <c r="L263" s="22">
        <f t="shared" si="76"/>
        <v>315.6</v>
      </c>
      <c r="M263" s="22">
        <f t="shared" si="79"/>
        <v>315.6</v>
      </c>
      <c r="N263" s="22">
        <f t="shared" si="80"/>
        <v>177.525</v>
      </c>
      <c r="O263" s="29">
        <f t="shared" si="77"/>
        <v>5680.8</v>
      </c>
      <c r="P263" s="23">
        <f t="shared" si="78"/>
        <v>3195.4500000000003</v>
      </c>
    </row>
    <row r="264" spans="1:16" ht="12.75">
      <c r="A264" s="76" t="s">
        <v>994</v>
      </c>
      <c r="B264" s="2" t="s">
        <v>833</v>
      </c>
      <c r="C264" s="2" t="s">
        <v>1550</v>
      </c>
      <c r="D264" s="2" t="s">
        <v>880</v>
      </c>
      <c r="E264" s="2" t="s">
        <v>881</v>
      </c>
      <c r="F264" s="2">
        <v>390</v>
      </c>
      <c r="G264" s="17">
        <v>4.5</v>
      </c>
      <c r="H264" s="2">
        <v>8</v>
      </c>
      <c r="I264" s="15">
        <f t="shared" si="72"/>
        <v>1755</v>
      </c>
      <c r="J264" s="15">
        <f t="shared" si="73"/>
        <v>3120</v>
      </c>
      <c r="K264" s="22">
        <f t="shared" si="75"/>
        <v>87.75</v>
      </c>
      <c r="L264" s="22">
        <f t="shared" si="76"/>
        <v>156</v>
      </c>
      <c r="M264" s="22">
        <f t="shared" si="79"/>
        <v>156</v>
      </c>
      <c r="N264" s="22">
        <f t="shared" si="80"/>
        <v>87.75</v>
      </c>
      <c r="O264" s="29">
        <f t="shared" si="77"/>
        <v>2808</v>
      </c>
      <c r="P264" s="23">
        <f t="shared" si="78"/>
        <v>1579.5</v>
      </c>
    </row>
    <row r="265" spans="1:16" ht="12.75">
      <c r="A265" s="76" t="s">
        <v>998</v>
      </c>
      <c r="B265" s="2" t="s">
        <v>833</v>
      </c>
      <c r="C265" s="2" t="s">
        <v>1551</v>
      </c>
      <c r="D265" s="2" t="s">
        <v>883</v>
      </c>
      <c r="E265" s="2" t="s">
        <v>885</v>
      </c>
      <c r="F265" s="2">
        <v>388</v>
      </c>
      <c r="G265" s="17">
        <v>4.5</v>
      </c>
      <c r="H265" s="2">
        <v>8</v>
      </c>
      <c r="I265" s="15">
        <f t="shared" si="72"/>
        <v>1746</v>
      </c>
      <c r="J265" s="15">
        <f t="shared" si="73"/>
        <v>3104</v>
      </c>
      <c r="K265" s="22">
        <f t="shared" si="75"/>
        <v>87.30000000000001</v>
      </c>
      <c r="L265" s="22">
        <f t="shared" si="76"/>
        <v>155.20000000000002</v>
      </c>
      <c r="M265" s="22">
        <f t="shared" si="79"/>
        <v>155.20000000000002</v>
      </c>
      <c r="N265" s="22">
        <f t="shared" si="80"/>
        <v>87.30000000000001</v>
      </c>
      <c r="O265" s="29">
        <f t="shared" si="77"/>
        <v>2793.6</v>
      </c>
      <c r="P265" s="23">
        <f t="shared" si="78"/>
        <v>1571.3999999999999</v>
      </c>
    </row>
    <row r="266" spans="1:16" ht="12.75">
      <c r="A266" s="76" t="s">
        <v>1003</v>
      </c>
      <c r="B266" s="2" t="s">
        <v>833</v>
      </c>
      <c r="C266" s="2" t="s">
        <v>1241</v>
      </c>
      <c r="D266" s="2" t="s">
        <v>888</v>
      </c>
      <c r="E266" s="2" t="s">
        <v>890</v>
      </c>
      <c r="F266" s="2">
        <v>788</v>
      </c>
      <c r="G266" s="17">
        <v>4.5</v>
      </c>
      <c r="H266" s="2">
        <v>8</v>
      </c>
      <c r="I266" s="15">
        <f t="shared" si="72"/>
        <v>3546</v>
      </c>
      <c r="J266" s="15">
        <f t="shared" si="73"/>
        <v>6304</v>
      </c>
      <c r="K266" s="22">
        <f t="shared" si="75"/>
        <v>177.3</v>
      </c>
      <c r="L266" s="22">
        <f t="shared" si="76"/>
        <v>315.20000000000005</v>
      </c>
      <c r="M266" s="22">
        <f t="shared" si="79"/>
        <v>315.20000000000005</v>
      </c>
      <c r="N266" s="22">
        <f t="shared" si="80"/>
        <v>177.3</v>
      </c>
      <c r="O266" s="29">
        <f t="shared" si="77"/>
        <v>5673.6</v>
      </c>
      <c r="P266" s="23">
        <f t="shared" si="78"/>
        <v>3191.4</v>
      </c>
    </row>
    <row r="267" spans="1:16" ht="12.75">
      <c r="A267" s="76" t="s">
        <v>1007</v>
      </c>
      <c r="B267" s="2" t="s">
        <v>833</v>
      </c>
      <c r="C267" s="2" t="s">
        <v>1242</v>
      </c>
      <c r="D267" s="2" t="s">
        <v>892</v>
      </c>
      <c r="E267" s="2" t="s">
        <v>894</v>
      </c>
      <c r="F267" s="2">
        <v>850</v>
      </c>
      <c r="G267" s="17">
        <v>4.5</v>
      </c>
      <c r="H267" s="2">
        <v>8</v>
      </c>
      <c r="I267" s="15">
        <f t="shared" si="72"/>
        <v>3825</v>
      </c>
      <c r="J267" s="15">
        <f t="shared" si="73"/>
        <v>6800</v>
      </c>
      <c r="K267" s="22">
        <f t="shared" si="75"/>
        <v>191.25</v>
      </c>
      <c r="L267" s="22">
        <f t="shared" si="76"/>
        <v>340</v>
      </c>
      <c r="M267" s="22">
        <f t="shared" si="79"/>
        <v>340</v>
      </c>
      <c r="N267" s="22">
        <f t="shared" si="80"/>
        <v>191.25</v>
      </c>
      <c r="O267" s="29">
        <f t="shared" si="77"/>
        <v>6120</v>
      </c>
      <c r="P267" s="23">
        <f t="shared" si="78"/>
        <v>3442.5</v>
      </c>
    </row>
    <row r="268" spans="1:16" ht="12.75">
      <c r="A268" s="76" t="s">
        <v>1014</v>
      </c>
      <c r="B268" s="2" t="s">
        <v>833</v>
      </c>
      <c r="C268" s="2" t="s">
        <v>1244</v>
      </c>
      <c r="D268" s="2" t="s">
        <v>898</v>
      </c>
      <c r="E268" s="2" t="s">
        <v>755</v>
      </c>
      <c r="F268" s="2">
        <v>504</v>
      </c>
      <c r="G268" s="17">
        <v>4.5</v>
      </c>
      <c r="H268" s="2">
        <v>8</v>
      </c>
      <c r="I268" s="15">
        <f t="shared" si="72"/>
        <v>2268</v>
      </c>
      <c r="J268" s="15">
        <f t="shared" si="73"/>
        <v>4032</v>
      </c>
      <c r="K268" s="22">
        <f t="shared" si="75"/>
        <v>113.4</v>
      </c>
      <c r="L268" s="22">
        <f t="shared" si="76"/>
        <v>201.60000000000002</v>
      </c>
      <c r="M268" s="22">
        <f t="shared" si="79"/>
        <v>201.60000000000002</v>
      </c>
      <c r="N268" s="22">
        <f t="shared" si="80"/>
        <v>113.4</v>
      </c>
      <c r="O268" s="29">
        <f t="shared" si="77"/>
        <v>3628.8</v>
      </c>
      <c r="P268" s="23">
        <f t="shared" si="78"/>
        <v>2041.2</v>
      </c>
    </row>
    <row r="269" spans="1:16" ht="12.75">
      <c r="A269" s="76" t="s">
        <v>1614</v>
      </c>
      <c r="B269" s="2" t="s">
        <v>833</v>
      </c>
      <c r="C269" s="2" t="s">
        <v>1245</v>
      </c>
      <c r="D269" s="2" t="s">
        <v>1069</v>
      </c>
      <c r="E269" s="2" t="s">
        <v>1093</v>
      </c>
      <c r="F269" s="2">
        <v>450</v>
      </c>
      <c r="G269" s="17">
        <v>3.5</v>
      </c>
      <c r="H269" s="2">
        <v>8</v>
      </c>
      <c r="I269" s="15">
        <f t="shared" si="72"/>
        <v>1575</v>
      </c>
      <c r="J269" s="15">
        <f t="shared" si="73"/>
        <v>3600</v>
      </c>
      <c r="K269" s="22">
        <f t="shared" si="75"/>
        <v>78.75</v>
      </c>
      <c r="L269" s="22">
        <f t="shared" si="76"/>
        <v>180</v>
      </c>
      <c r="M269" s="22">
        <f t="shared" si="79"/>
        <v>180</v>
      </c>
      <c r="N269" s="22">
        <f t="shared" si="80"/>
        <v>78.75</v>
      </c>
      <c r="O269" s="29">
        <f t="shared" si="77"/>
        <v>3240</v>
      </c>
      <c r="P269" s="23">
        <f t="shared" si="78"/>
        <v>1417.5</v>
      </c>
    </row>
    <row r="270" spans="1:16" ht="12.75">
      <c r="A270" s="76" t="s">
        <v>1019</v>
      </c>
      <c r="B270" s="2" t="s">
        <v>833</v>
      </c>
      <c r="C270" s="2" t="s">
        <v>1247</v>
      </c>
      <c r="D270" s="2" t="s">
        <v>1069</v>
      </c>
      <c r="E270" s="2" t="s">
        <v>1091</v>
      </c>
      <c r="F270" s="2">
        <v>350</v>
      </c>
      <c r="G270" s="17">
        <v>3.5</v>
      </c>
      <c r="H270" s="2">
        <v>8</v>
      </c>
      <c r="I270" s="15">
        <f t="shared" si="72"/>
        <v>1225</v>
      </c>
      <c r="J270" s="15">
        <f t="shared" si="73"/>
        <v>2800</v>
      </c>
      <c r="K270" s="22">
        <f t="shared" si="75"/>
        <v>61.25</v>
      </c>
      <c r="L270" s="22">
        <f t="shared" si="76"/>
        <v>140</v>
      </c>
      <c r="M270" s="22">
        <f t="shared" si="79"/>
        <v>140</v>
      </c>
      <c r="N270" s="22">
        <f t="shared" si="80"/>
        <v>61.25</v>
      </c>
      <c r="O270" s="29">
        <f t="shared" si="77"/>
        <v>2520</v>
      </c>
      <c r="P270" s="23">
        <f t="shared" si="78"/>
        <v>1102.5</v>
      </c>
    </row>
    <row r="271" spans="7:16" ht="12.75">
      <c r="G271" s="17"/>
      <c r="H271" s="2"/>
      <c r="I271" s="15"/>
      <c r="J271" s="15"/>
      <c r="K271" s="37">
        <f aca="true" t="shared" si="81" ref="K271:P271">SUM(K256:K270)</f>
        <v>4194.05</v>
      </c>
      <c r="L271" s="37">
        <f t="shared" si="81"/>
        <v>5987.200000000001</v>
      </c>
      <c r="M271" s="37">
        <f t="shared" si="81"/>
        <v>5987.200000000001</v>
      </c>
      <c r="N271" s="37">
        <f t="shared" si="81"/>
        <v>4194.05</v>
      </c>
      <c r="O271" s="38">
        <f t="shared" si="81"/>
        <v>107769.6</v>
      </c>
      <c r="P271" s="34">
        <f t="shared" si="81"/>
        <v>75492.9</v>
      </c>
    </row>
    <row r="272" spans="8:16" ht="12.75">
      <c r="H272" s="2"/>
      <c r="I272" s="15"/>
      <c r="J272" s="15"/>
      <c r="K272" s="2"/>
      <c r="L272" s="2"/>
      <c r="M272" s="2"/>
      <c r="N272" s="2"/>
      <c r="O272" s="30"/>
      <c r="P272" s="2"/>
    </row>
    <row r="273" spans="1:16" ht="12.75">
      <c r="A273" s="79" t="s">
        <v>1021</v>
      </c>
      <c r="B273" s="2" t="s">
        <v>904</v>
      </c>
      <c r="C273" s="2" t="s">
        <v>1263</v>
      </c>
      <c r="D273" s="2" t="s">
        <v>905</v>
      </c>
      <c r="E273" s="2" t="s">
        <v>907</v>
      </c>
      <c r="F273" s="2">
        <v>5160</v>
      </c>
      <c r="G273" s="2">
        <v>7</v>
      </c>
      <c r="H273" s="2">
        <v>8</v>
      </c>
      <c r="I273" s="15">
        <f t="shared" si="72"/>
        <v>36120</v>
      </c>
      <c r="J273" s="15">
        <f t="shared" si="73"/>
        <v>41280</v>
      </c>
      <c r="K273" s="22">
        <f aca="true" t="shared" si="82" ref="K273:K292">PRODUCT((F273*0.05),G273)</f>
        <v>1806</v>
      </c>
      <c r="L273" s="22">
        <f aca="true" t="shared" si="83" ref="L273:L292">PRODUCT((F273*0.05),H273)</f>
        <v>2064</v>
      </c>
      <c r="M273" s="22">
        <f>PRODUCT((F273*0.05),H273)</f>
        <v>2064</v>
      </c>
      <c r="N273" s="22">
        <f>PRODUCT((F273*0.05),G273)</f>
        <v>1806</v>
      </c>
      <c r="O273" s="29">
        <f aca="true" t="shared" si="84" ref="O273:O292">PRODUCT((F273*0.9),H273)</f>
        <v>37152</v>
      </c>
      <c r="P273" s="23">
        <f aca="true" t="shared" si="85" ref="P273:P292">PRODUCT(F273*0.9,G273)</f>
        <v>32508</v>
      </c>
    </row>
    <row r="274" spans="1:16" ht="12.75">
      <c r="A274" s="79" t="s">
        <v>1031</v>
      </c>
      <c r="B274" s="2" t="s">
        <v>904</v>
      </c>
      <c r="C274" s="2" t="s">
        <v>1266</v>
      </c>
      <c r="D274" s="2" t="s">
        <v>915</v>
      </c>
      <c r="E274" s="2" t="s">
        <v>141</v>
      </c>
      <c r="F274" s="2">
        <v>626</v>
      </c>
      <c r="G274" s="17">
        <v>4.5</v>
      </c>
      <c r="H274" s="2">
        <v>8</v>
      </c>
      <c r="I274" s="15">
        <f t="shared" si="72"/>
        <v>2817</v>
      </c>
      <c r="J274" s="15">
        <f t="shared" si="73"/>
        <v>5008</v>
      </c>
      <c r="K274" s="22">
        <f t="shared" si="82"/>
        <v>140.85</v>
      </c>
      <c r="L274" s="22">
        <f t="shared" si="83"/>
        <v>250.4</v>
      </c>
      <c r="M274" s="22">
        <f aca="true" t="shared" si="86" ref="M274:M292">PRODUCT((F274*0.05),H274)</f>
        <v>250.4</v>
      </c>
      <c r="N274" s="22">
        <f aca="true" t="shared" si="87" ref="N274:N292">PRODUCT((F274*0.05),G274)</f>
        <v>140.85</v>
      </c>
      <c r="O274" s="29">
        <f t="shared" si="84"/>
        <v>4507.2</v>
      </c>
      <c r="P274" s="23">
        <f t="shared" si="85"/>
        <v>2535.2999999999997</v>
      </c>
    </row>
    <row r="275" spans="1:16" ht="12.75">
      <c r="A275" s="79" t="s">
        <v>1248</v>
      </c>
      <c r="B275" s="2" t="s">
        <v>904</v>
      </c>
      <c r="C275" s="2" t="s">
        <v>1267</v>
      </c>
      <c r="D275" s="2" t="s">
        <v>918</v>
      </c>
      <c r="E275" s="2" t="s">
        <v>919</v>
      </c>
      <c r="F275" s="2">
        <v>703</v>
      </c>
      <c r="G275" s="17">
        <v>4.5</v>
      </c>
      <c r="H275" s="2">
        <v>8</v>
      </c>
      <c r="I275" s="15">
        <f t="shared" si="72"/>
        <v>3163.5</v>
      </c>
      <c r="J275" s="15">
        <f t="shared" si="73"/>
        <v>5624</v>
      </c>
      <c r="K275" s="22">
        <f t="shared" si="82"/>
        <v>158.17499999999998</v>
      </c>
      <c r="L275" s="22">
        <f t="shared" si="83"/>
        <v>281.2</v>
      </c>
      <c r="M275" s="22">
        <f t="shared" si="86"/>
        <v>281.2</v>
      </c>
      <c r="N275" s="22">
        <f t="shared" si="87"/>
        <v>158.17499999999998</v>
      </c>
      <c r="O275" s="29">
        <f t="shared" si="84"/>
        <v>5061.6</v>
      </c>
      <c r="P275" s="23">
        <f t="shared" si="85"/>
        <v>2847.15</v>
      </c>
    </row>
    <row r="276" spans="1:16" ht="12.75">
      <c r="A276" s="79" t="s">
        <v>1040</v>
      </c>
      <c r="B276" s="2" t="s">
        <v>904</v>
      </c>
      <c r="C276" s="2" t="s">
        <v>1269</v>
      </c>
      <c r="D276" s="2" t="s">
        <v>923</v>
      </c>
      <c r="E276" s="2" t="s">
        <v>925</v>
      </c>
      <c r="F276" s="2">
        <v>665</v>
      </c>
      <c r="G276" s="17">
        <v>4.5</v>
      </c>
      <c r="H276" s="2">
        <v>8</v>
      </c>
      <c r="I276" s="15">
        <f t="shared" si="72"/>
        <v>2992.5</v>
      </c>
      <c r="J276" s="15">
        <f t="shared" si="73"/>
        <v>5320</v>
      </c>
      <c r="K276" s="22">
        <f t="shared" si="82"/>
        <v>149.625</v>
      </c>
      <c r="L276" s="22">
        <f t="shared" si="83"/>
        <v>266</v>
      </c>
      <c r="M276" s="22">
        <f t="shared" si="86"/>
        <v>266</v>
      </c>
      <c r="N276" s="22">
        <f t="shared" si="87"/>
        <v>149.625</v>
      </c>
      <c r="O276" s="29">
        <f t="shared" si="84"/>
        <v>4788</v>
      </c>
      <c r="P276" s="23">
        <f t="shared" si="85"/>
        <v>2693.25</v>
      </c>
    </row>
    <row r="277" spans="1:16" ht="12.75">
      <c r="A277" s="79" t="s">
        <v>1249</v>
      </c>
      <c r="B277" s="2" t="s">
        <v>904</v>
      </c>
      <c r="C277" s="2" t="s">
        <v>1270</v>
      </c>
      <c r="D277" s="2" t="s">
        <v>927</v>
      </c>
      <c r="E277" s="2" t="s">
        <v>929</v>
      </c>
      <c r="F277" s="2">
        <v>471</v>
      </c>
      <c r="G277" s="17">
        <v>4.5</v>
      </c>
      <c r="H277" s="2">
        <v>8</v>
      </c>
      <c r="I277" s="15">
        <f t="shared" si="72"/>
        <v>2119.5</v>
      </c>
      <c r="J277" s="15">
        <f t="shared" si="73"/>
        <v>3768</v>
      </c>
      <c r="K277" s="22">
        <f t="shared" si="82"/>
        <v>105.97500000000001</v>
      </c>
      <c r="L277" s="22">
        <f t="shared" si="83"/>
        <v>188.4</v>
      </c>
      <c r="M277" s="22">
        <f t="shared" si="86"/>
        <v>188.4</v>
      </c>
      <c r="N277" s="22">
        <f t="shared" si="87"/>
        <v>105.97500000000001</v>
      </c>
      <c r="O277" s="29">
        <f t="shared" si="84"/>
        <v>3391.2000000000003</v>
      </c>
      <c r="P277" s="23">
        <f t="shared" si="85"/>
        <v>1907.5500000000002</v>
      </c>
    </row>
    <row r="278" spans="1:16" ht="12.75">
      <c r="A278" s="79" t="s">
        <v>1250</v>
      </c>
      <c r="B278" s="2" t="s">
        <v>904</v>
      </c>
      <c r="C278" s="2" t="s">
        <v>1271</v>
      </c>
      <c r="D278" s="2" t="s">
        <v>930</v>
      </c>
      <c r="E278" s="2" t="s">
        <v>932</v>
      </c>
      <c r="F278" s="2">
        <v>612</v>
      </c>
      <c r="G278" s="17">
        <v>4.5</v>
      </c>
      <c r="H278" s="2">
        <v>8</v>
      </c>
      <c r="I278" s="15">
        <f t="shared" si="72"/>
        <v>2754</v>
      </c>
      <c r="J278" s="15">
        <f t="shared" si="73"/>
        <v>4896</v>
      </c>
      <c r="K278" s="22">
        <f t="shared" si="82"/>
        <v>137.70000000000002</v>
      </c>
      <c r="L278" s="22">
        <f t="shared" si="83"/>
        <v>244.8</v>
      </c>
      <c r="M278" s="22">
        <f t="shared" si="86"/>
        <v>244.8</v>
      </c>
      <c r="N278" s="22">
        <f t="shared" si="87"/>
        <v>137.70000000000002</v>
      </c>
      <c r="O278" s="29">
        <f t="shared" si="84"/>
        <v>4406.400000000001</v>
      </c>
      <c r="P278" s="23">
        <f t="shared" si="85"/>
        <v>2478.6000000000004</v>
      </c>
    </row>
    <row r="279" spans="1:16" ht="12.75">
      <c r="A279" s="79" t="s">
        <v>1251</v>
      </c>
      <c r="B279" s="2" t="s">
        <v>904</v>
      </c>
      <c r="C279" s="2" t="s">
        <v>1272</v>
      </c>
      <c r="D279" s="2" t="s">
        <v>934</v>
      </c>
      <c r="E279" s="2" t="s">
        <v>935</v>
      </c>
      <c r="F279" s="2">
        <v>920</v>
      </c>
      <c r="G279" s="17">
        <v>4.5</v>
      </c>
      <c r="H279" s="2">
        <v>8</v>
      </c>
      <c r="I279" s="15">
        <f t="shared" si="72"/>
        <v>4140</v>
      </c>
      <c r="J279" s="15">
        <f t="shared" si="73"/>
        <v>7360</v>
      </c>
      <c r="K279" s="22">
        <f t="shared" si="82"/>
        <v>207</v>
      </c>
      <c r="L279" s="22">
        <f t="shared" si="83"/>
        <v>368</v>
      </c>
      <c r="M279" s="22">
        <f t="shared" si="86"/>
        <v>368</v>
      </c>
      <c r="N279" s="22">
        <f t="shared" si="87"/>
        <v>207</v>
      </c>
      <c r="O279" s="29">
        <f t="shared" si="84"/>
        <v>6624</v>
      </c>
      <c r="P279" s="23">
        <f t="shared" si="85"/>
        <v>3726</v>
      </c>
    </row>
    <row r="280" spans="1:16" ht="12.75">
      <c r="A280" s="79" t="s">
        <v>1252</v>
      </c>
      <c r="B280" s="2" t="s">
        <v>904</v>
      </c>
      <c r="C280" s="2" t="s">
        <v>1273</v>
      </c>
      <c r="D280" s="2" t="s">
        <v>937</v>
      </c>
      <c r="E280" s="2" t="s">
        <v>939</v>
      </c>
      <c r="F280" s="2">
        <v>1000</v>
      </c>
      <c r="G280" s="17">
        <v>4.5</v>
      </c>
      <c r="H280" s="2">
        <v>8</v>
      </c>
      <c r="I280" s="15">
        <f t="shared" si="72"/>
        <v>4500</v>
      </c>
      <c r="J280" s="15">
        <f t="shared" si="73"/>
        <v>8000</v>
      </c>
      <c r="K280" s="22">
        <f t="shared" si="82"/>
        <v>225</v>
      </c>
      <c r="L280" s="22">
        <f t="shared" si="83"/>
        <v>400</v>
      </c>
      <c r="M280" s="22">
        <f t="shared" si="86"/>
        <v>400</v>
      </c>
      <c r="N280" s="22">
        <f t="shared" si="87"/>
        <v>225</v>
      </c>
      <c r="O280" s="29">
        <f t="shared" si="84"/>
        <v>7200</v>
      </c>
      <c r="P280" s="23">
        <f t="shared" si="85"/>
        <v>4050</v>
      </c>
    </row>
    <row r="281" spans="1:256" ht="12.75">
      <c r="A281" s="368" t="s">
        <v>457</v>
      </c>
      <c r="B281" s="359" t="s">
        <v>1675</v>
      </c>
      <c r="C281" s="359" t="s">
        <v>1674</v>
      </c>
      <c r="D281" s="383" t="s">
        <v>1673</v>
      </c>
      <c r="E281" s="375" t="s">
        <v>465</v>
      </c>
      <c r="F281" s="359" t="s">
        <v>1682</v>
      </c>
      <c r="G281" s="348" t="s">
        <v>1680</v>
      </c>
      <c r="H281" s="349"/>
      <c r="I281" s="349" t="s">
        <v>1677</v>
      </c>
      <c r="J281" s="350"/>
      <c r="K281" s="365" t="s">
        <v>1683</v>
      </c>
      <c r="L281" s="365"/>
      <c r="M281" s="365"/>
      <c r="N281" s="365"/>
      <c r="O281" s="365"/>
      <c r="P281" s="384"/>
      <c r="Q281" s="385"/>
      <c r="R281" s="386"/>
      <c r="S281" s="386"/>
      <c r="T281" s="388"/>
      <c r="U281" s="389"/>
      <c r="V281" s="386"/>
      <c r="W281" s="390"/>
      <c r="X281" s="390"/>
      <c r="Y281" s="390"/>
      <c r="Z281" s="390"/>
      <c r="AA281" s="390"/>
      <c r="AB281" s="390"/>
      <c r="AC281" s="390"/>
      <c r="AD281" s="390"/>
      <c r="AE281" s="390"/>
      <c r="AF281" s="390"/>
      <c r="AG281" s="391" t="s">
        <v>457</v>
      </c>
      <c r="AH281" s="359" t="s">
        <v>1675</v>
      </c>
      <c r="AI281" s="359" t="s">
        <v>1674</v>
      </c>
      <c r="AJ281" s="383" t="s">
        <v>1673</v>
      </c>
      <c r="AK281" s="375" t="s">
        <v>465</v>
      </c>
      <c r="AL281" s="359" t="s">
        <v>1682</v>
      </c>
      <c r="AM281" s="348" t="s">
        <v>1680</v>
      </c>
      <c r="AN281" s="349"/>
      <c r="AO281" s="349" t="s">
        <v>1677</v>
      </c>
      <c r="AP281" s="350"/>
      <c r="AQ281" s="365" t="s">
        <v>1683</v>
      </c>
      <c r="AR281" s="365"/>
      <c r="AS281" s="365"/>
      <c r="AT281" s="365"/>
      <c r="AU281" s="365"/>
      <c r="AV281" s="366"/>
      <c r="AW281" s="368" t="s">
        <v>457</v>
      </c>
      <c r="AX281" s="359" t="s">
        <v>1675</v>
      </c>
      <c r="AY281" s="359" t="s">
        <v>1674</v>
      </c>
      <c r="AZ281" s="383" t="s">
        <v>1673</v>
      </c>
      <c r="BA281" s="375" t="s">
        <v>465</v>
      </c>
      <c r="BB281" s="359" t="s">
        <v>1682</v>
      </c>
      <c r="BC281" s="348" t="s">
        <v>1680</v>
      </c>
      <c r="BD281" s="349"/>
      <c r="BE281" s="349" t="s">
        <v>1677</v>
      </c>
      <c r="BF281" s="350"/>
      <c r="BG281" s="365" t="s">
        <v>1683</v>
      </c>
      <c r="BH281" s="365"/>
      <c r="BI281" s="365"/>
      <c r="BJ281" s="365"/>
      <c r="BK281" s="365"/>
      <c r="BL281" s="366"/>
      <c r="BM281" s="368" t="s">
        <v>457</v>
      </c>
      <c r="BN281" s="359" t="s">
        <v>1675</v>
      </c>
      <c r="BO281" s="359" t="s">
        <v>1674</v>
      </c>
      <c r="BP281" s="383" t="s">
        <v>1673</v>
      </c>
      <c r="BQ281" s="375" t="s">
        <v>465</v>
      </c>
      <c r="BR281" s="359" t="s">
        <v>1682</v>
      </c>
      <c r="BS281" s="348" t="s">
        <v>1680</v>
      </c>
      <c r="BT281" s="349"/>
      <c r="BU281" s="349" t="s">
        <v>1677</v>
      </c>
      <c r="BV281" s="350"/>
      <c r="BW281" s="365" t="s">
        <v>1683</v>
      </c>
      <c r="BX281" s="365"/>
      <c r="BY281" s="365"/>
      <c r="BZ281" s="365"/>
      <c r="CA281" s="365"/>
      <c r="CB281" s="366"/>
      <c r="CC281" s="368" t="s">
        <v>457</v>
      </c>
      <c r="CD281" s="359" t="s">
        <v>1675</v>
      </c>
      <c r="CE281" s="359" t="s">
        <v>1674</v>
      </c>
      <c r="CF281" s="383" t="s">
        <v>1673</v>
      </c>
      <c r="CG281" s="375" t="s">
        <v>465</v>
      </c>
      <c r="CH281" s="359" t="s">
        <v>1682</v>
      </c>
      <c r="CI281" s="348" t="s">
        <v>1680</v>
      </c>
      <c r="CJ281" s="349"/>
      <c r="CK281" s="349" t="s">
        <v>1677</v>
      </c>
      <c r="CL281" s="350"/>
      <c r="CM281" s="365" t="s">
        <v>1683</v>
      </c>
      <c r="CN281" s="365"/>
      <c r="CO281" s="365"/>
      <c r="CP281" s="365"/>
      <c r="CQ281" s="365"/>
      <c r="CR281" s="366"/>
      <c r="CS281" s="368" t="s">
        <v>457</v>
      </c>
      <c r="CT281" s="359" t="s">
        <v>1675</v>
      </c>
      <c r="CU281" s="359" t="s">
        <v>1674</v>
      </c>
      <c r="CV281" s="383" t="s">
        <v>1673</v>
      </c>
      <c r="CW281" s="375" t="s">
        <v>465</v>
      </c>
      <c r="CX281" s="359" t="s">
        <v>1682</v>
      </c>
      <c r="CY281" s="348" t="s">
        <v>1680</v>
      </c>
      <c r="CZ281" s="349"/>
      <c r="DA281" s="349" t="s">
        <v>1677</v>
      </c>
      <c r="DB281" s="350"/>
      <c r="DC281" s="365" t="s">
        <v>1683</v>
      </c>
      <c r="DD281" s="365"/>
      <c r="DE281" s="365"/>
      <c r="DF281" s="365"/>
      <c r="DG281" s="365"/>
      <c r="DH281" s="366"/>
      <c r="DI281" s="368" t="s">
        <v>457</v>
      </c>
      <c r="DJ281" s="359" t="s">
        <v>1675</v>
      </c>
      <c r="DK281" s="359" t="s">
        <v>1674</v>
      </c>
      <c r="DL281" s="383" t="s">
        <v>1673</v>
      </c>
      <c r="DM281" s="375" t="s">
        <v>465</v>
      </c>
      <c r="DN281" s="359" t="s">
        <v>1682</v>
      </c>
      <c r="DO281" s="348" t="s">
        <v>1680</v>
      </c>
      <c r="DP281" s="349"/>
      <c r="DQ281" s="349" t="s">
        <v>1677</v>
      </c>
      <c r="DR281" s="350"/>
      <c r="DS281" s="365" t="s">
        <v>1683</v>
      </c>
      <c r="DT281" s="365"/>
      <c r="DU281" s="365"/>
      <c r="DV281" s="365"/>
      <c r="DW281" s="365"/>
      <c r="DX281" s="366"/>
      <c r="DY281" s="368" t="s">
        <v>457</v>
      </c>
      <c r="DZ281" s="359" t="s">
        <v>1675</v>
      </c>
      <c r="EA281" s="359" t="s">
        <v>1674</v>
      </c>
      <c r="EB281" s="383" t="s">
        <v>1673</v>
      </c>
      <c r="EC281" s="375" t="s">
        <v>465</v>
      </c>
      <c r="ED281" s="359" t="s">
        <v>1682</v>
      </c>
      <c r="EE281" s="348" t="s">
        <v>1680</v>
      </c>
      <c r="EF281" s="349"/>
      <c r="EG281" s="349" t="s">
        <v>1677</v>
      </c>
      <c r="EH281" s="350"/>
      <c r="EI281" s="365" t="s">
        <v>1683</v>
      </c>
      <c r="EJ281" s="365"/>
      <c r="EK281" s="365"/>
      <c r="EL281" s="365"/>
      <c r="EM281" s="365"/>
      <c r="EN281" s="366"/>
      <c r="EO281" s="368" t="s">
        <v>457</v>
      </c>
      <c r="EP281" s="359" t="s">
        <v>1675</v>
      </c>
      <c r="EQ281" s="359" t="s">
        <v>1674</v>
      </c>
      <c r="ER281" s="383" t="s">
        <v>1673</v>
      </c>
      <c r="ES281" s="375" t="s">
        <v>465</v>
      </c>
      <c r="ET281" s="359" t="s">
        <v>1682</v>
      </c>
      <c r="EU281" s="348" t="s">
        <v>1680</v>
      </c>
      <c r="EV281" s="349"/>
      <c r="EW281" s="349" t="s">
        <v>1677</v>
      </c>
      <c r="EX281" s="350"/>
      <c r="EY281" s="365" t="s">
        <v>1683</v>
      </c>
      <c r="EZ281" s="365"/>
      <c r="FA281" s="365"/>
      <c r="FB281" s="365"/>
      <c r="FC281" s="365"/>
      <c r="FD281" s="366"/>
      <c r="FE281" s="368" t="s">
        <v>457</v>
      </c>
      <c r="FF281" s="359" t="s">
        <v>1675</v>
      </c>
      <c r="FG281" s="359" t="s">
        <v>1674</v>
      </c>
      <c r="FH281" s="383" t="s">
        <v>1673</v>
      </c>
      <c r="FI281" s="375" t="s">
        <v>465</v>
      </c>
      <c r="FJ281" s="359" t="s">
        <v>1682</v>
      </c>
      <c r="FK281" s="348" t="s">
        <v>1680</v>
      </c>
      <c r="FL281" s="349"/>
      <c r="FM281" s="349" t="s">
        <v>1677</v>
      </c>
      <c r="FN281" s="350"/>
      <c r="FO281" s="365" t="s">
        <v>1683</v>
      </c>
      <c r="FP281" s="365"/>
      <c r="FQ281" s="365"/>
      <c r="FR281" s="365"/>
      <c r="FS281" s="365"/>
      <c r="FT281" s="366"/>
      <c r="FU281" s="368" t="s">
        <v>457</v>
      </c>
      <c r="FV281" s="359" t="s">
        <v>1675</v>
      </c>
      <c r="FW281" s="359" t="s">
        <v>1674</v>
      </c>
      <c r="FX281" s="383" t="s">
        <v>1673</v>
      </c>
      <c r="FY281" s="375" t="s">
        <v>465</v>
      </c>
      <c r="FZ281" s="359" t="s">
        <v>1682</v>
      </c>
      <c r="GA281" s="348" t="s">
        <v>1680</v>
      </c>
      <c r="GB281" s="349"/>
      <c r="GC281" s="349" t="s">
        <v>1677</v>
      </c>
      <c r="GD281" s="350"/>
      <c r="GE281" s="365" t="s">
        <v>1683</v>
      </c>
      <c r="GF281" s="365"/>
      <c r="GG281" s="365"/>
      <c r="GH281" s="365"/>
      <c r="GI281" s="365"/>
      <c r="GJ281" s="366"/>
      <c r="GK281" s="368" t="s">
        <v>457</v>
      </c>
      <c r="GL281" s="359" t="s">
        <v>1675</v>
      </c>
      <c r="GM281" s="359" t="s">
        <v>1674</v>
      </c>
      <c r="GN281" s="383" t="s">
        <v>1673</v>
      </c>
      <c r="GO281" s="375" t="s">
        <v>465</v>
      </c>
      <c r="GP281" s="359" t="s">
        <v>1682</v>
      </c>
      <c r="GQ281" s="348" t="s">
        <v>1680</v>
      </c>
      <c r="GR281" s="349"/>
      <c r="GS281" s="349" t="s">
        <v>1677</v>
      </c>
      <c r="GT281" s="350"/>
      <c r="GU281" s="365" t="s">
        <v>1683</v>
      </c>
      <c r="GV281" s="365"/>
      <c r="GW281" s="365"/>
      <c r="GX281" s="365"/>
      <c r="GY281" s="365"/>
      <c r="GZ281" s="366"/>
      <c r="HA281" s="368" t="s">
        <v>457</v>
      </c>
      <c r="HB281" s="359" t="s">
        <v>1675</v>
      </c>
      <c r="HC281" s="359" t="s">
        <v>1674</v>
      </c>
      <c r="HD281" s="383" t="s">
        <v>1673</v>
      </c>
      <c r="HE281" s="375" t="s">
        <v>465</v>
      </c>
      <c r="HF281" s="359" t="s">
        <v>1682</v>
      </c>
      <c r="HG281" s="348" t="s">
        <v>1680</v>
      </c>
      <c r="HH281" s="349"/>
      <c r="HI281" s="349" t="s">
        <v>1677</v>
      </c>
      <c r="HJ281" s="350"/>
      <c r="HK281" s="365" t="s">
        <v>1683</v>
      </c>
      <c r="HL281" s="365"/>
      <c r="HM281" s="365"/>
      <c r="HN281" s="365"/>
      <c r="HO281" s="365"/>
      <c r="HP281" s="366"/>
      <c r="HQ281" s="368" t="s">
        <v>457</v>
      </c>
      <c r="HR281" s="359" t="s">
        <v>1675</v>
      </c>
      <c r="HS281" s="359" t="s">
        <v>1674</v>
      </c>
      <c r="HT281" s="383" t="s">
        <v>1673</v>
      </c>
      <c r="HU281" s="375" t="s">
        <v>465</v>
      </c>
      <c r="HV281" s="359" t="s">
        <v>1682</v>
      </c>
      <c r="HW281" s="348" t="s">
        <v>1680</v>
      </c>
      <c r="HX281" s="349"/>
      <c r="HY281" s="349" t="s">
        <v>1677</v>
      </c>
      <c r="HZ281" s="350"/>
      <c r="IA281" s="365" t="s">
        <v>1683</v>
      </c>
      <c r="IB281" s="365"/>
      <c r="IC281" s="365"/>
      <c r="ID281" s="365"/>
      <c r="IE281" s="365"/>
      <c r="IF281" s="366"/>
      <c r="IG281" s="368" t="s">
        <v>457</v>
      </c>
      <c r="IH281" s="359" t="s">
        <v>1675</v>
      </c>
      <c r="II281" s="359" t="s">
        <v>1674</v>
      </c>
      <c r="IJ281" s="383" t="s">
        <v>1673</v>
      </c>
      <c r="IK281" s="375" t="s">
        <v>465</v>
      </c>
      <c r="IL281" s="359" t="s">
        <v>1682</v>
      </c>
      <c r="IM281" s="348" t="s">
        <v>1680</v>
      </c>
      <c r="IN281" s="349"/>
      <c r="IO281" s="349" t="s">
        <v>1677</v>
      </c>
      <c r="IP281" s="350"/>
      <c r="IQ281" s="365" t="s">
        <v>1683</v>
      </c>
      <c r="IR281" s="365"/>
      <c r="IS281" s="365"/>
      <c r="IT281" s="365"/>
      <c r="IU281" s="365"/>
      <c r="IV281" s="366"/>
    </row>
    <row r="282" spans="1:256" ht="12.75">
      <c r="A282" s="369"/>
      <c r="B282" s="360"/>
      <c r="C282" s="360"/>
      <c r="D282" s="362"/>
      <c r="E282" s="376"/>
      <c r="F282" s="360"/>
      <c r="G282" s="359" t="s">
        <v>1678</v>
      </c>
      <c r="H282" s="359" t="s">
        <v>1679</v>
      </c>
      <c r="I282" s="359" t="s">
        <v>1812</v>
      </c>
      <c r="J282" s="359" t="s">
        <v>1814</v>
      </c>
      <c r="K282" s="360" t="s">
        <v>1688</v>
      </c>
      <c r="L282" s="360" t="s">
        <v>1689</v>
      </c>
      <c r="M282" s="360" t="s">
        <v>1684</v>
      </c>
      <c r="N282" s="360" t="s">
        <v>1687</v>
      </c>
      <c r="O282" s="378" t="s">
        <v>1685</v>
      </c>
      <c r="P282" s="387" t="s">
        <v>1686</v>
      </c>
      <c r="Q282" s="385"/>
      <c r="R282" s="386"/>
      <c r="S282" s="386"/>
      <c r="T282" s="388"/>
      <c r="U282" s="389"/>
      <c r="V282" s="386"/>
      <c r="W282" s="386"/>
      <c r="X282" s="386"/>
      <c r="Y282" s="386"/>
      <c r="Z282" s="386"/>
      <c r="AA282" s="386"/>
      <c r="AB282" s="386"/>
      <c r="AC282" s="386"/>
      <c r="AD282" s="386"/>
      <c r="AE282" s="386"/>
      <c r="AF282" s="386"/>
      <c r="AG282" s="392"/>
      <c r="AH282" s="360"/>
      <c r="AI282" s="360"/>
      <c r="AJ282" s="362"/>
      <c r="AK282" s="376"/>
      <c r="AL282" s="360"/>
      <c r="AM282" s="359" t="s">
        <v>1678</v>
      </c>
      <c r="AN282" s="359" t="s">
        <v>1679</v>
      </c>
      <c r="AO282" s="359" t="s">
        <v>1812</v>
      </c>
      <c r="AP282" s="359" t="s">
        <v>1814</v>
      </c>
      <c r="AQ282" s="360" t="s">
        <v>1688</v>
      </c>
      <c r="AR282" s="360" t="s">
        <v>1689</v>
      </c>
      <c r="AS282" s="360" t="s">
        <v>1684</v>
      </c>
      <c r="AT282" s="360" t="s">
        <v>1687</v>
      </c>
      <c r="AU282" s="378" t="s">
        <v>1685</v>
      </c>
      <c r="AV282" s="364" t="s">
        <v>1686</v>
      </c>
      <c r="AW282" s="369"/>
      <c r="AX282" s="360"/>
      <c r="AY282" s="360"/>
      <c r="AZ282" s="362"/>
      <c r="BA282" s="376"/>
      <c r="BB282" s="360"/>
      <c r="BC282" s="359" t="s">
        <v>1678</v>
      </c>
      <c r="BD282" s="359" t="s">
        <v>1679</v>
      </c>
      <c r="BE282" s="359" t="s">
        <v>1812</v>
      </c>
      <c r="BF282" s="359" t="s">
        <v>1814</v>
      </c>
      <c r="BG282" s="360" t="s">
        <v>1688</v>
      </c>
      <c r="BH282" s="360" t="s">
        <v>1689</v>
      </c>
      <c r="BI282" s="360" t="s">
        <v>1684</v>
      </c>
      <c r="BJ282" s="360" t="s">
        <v>1687</v>
      </c>
      <c r="BK282" s="378" t="s">
        <v>1685</v>
      </c>
      <c r="BL282" s="364" t="s">
        <v>1686</v>
      </c>
      <c r="BM282" s="369"/>
      <c r="BN282" s="360"/>
      <c r="BO282" s="360"/>
      <c r="BP282" s="362"/>
      <c r="BQ282" s="376"/>
      <c r="BR282" s="360"/>
      <c r="BS282" s="359" t="s">
        <v>1678</v>
      </c>
      <c r="BT282" s="359" t="s">
        <v>1679</v>
      </c>
      <c r="BU282" s="359" t="s">
        <v>1812</v>
      </c>
      <c r="BV282" s="359" t="s">
        <v>1814</v>
      </c>
      <c r="BW282" s="360" t="s">
        <v>1688</v>
      </c>
      <c r="BX282" s="360" t="s">
        <v>1689</v>
      </c>
      <c r="BY282" s="360" t="s">
        <v>1684</v>
      </c>
      <c r="BZ282" s="360" t="s">
        <v>1687</v>
      </c>
      <c r="CA282" s="378" t="s">
        <v>1685</v>
      </c>
      <c r="CB282" s="364" t="s">
        <v>1686</v>
      </c>
      <c r="CC282" s="369"/>
      <c r="CD282" s="360"/>
      <c r="CE282" s="360"/>
      <c r="CF282" s="362"/>
      <c r="CG282" s="376"/>
      <c r="CH282" s="360"/>
      <c r="CI282" s="359" t="s">
        <v>1678</v>
      </c>
      <c r="CJ282" s="359" t="s">
        <v>1679</v>
      </c>
      <c r="CK282" s="359" t="s">
        <v>1812</v>
      </c>
      <c r="CL282" s="359" t="s">
        <v>1814</v>
      </c>
      <c r="CM282" s="360" t="s">
        <v>1688</v>
      </c>
      <c r="CN282" s="360" t="s">
        <v>1689</v>
      </c>
      <c r="CO282" s="360" t="s">
        <v>1684</v>
      </c>
      <c r="CP282" s="360" t="s">
        <v>1687</v>
      </c>
      <c r="CQ282" s="378" t="s">
        <v>1685</v>
      </c>
      <c r="CR282" s="364" t="s">
        <v>1686</v>
      </c>
      <c r="CS282" s="369"/>
      <c r="CT282" s="360"/>
      <c r="CU282" s="360"/>
      <c r="CV282" s="362"/>
      <c r="CW282" s="376"/>
      <c r="CX282" s="360"/>
      <c r="CY282" s="359" t="s">
        <v>1678</v>
      </c>
      <c r="CZ282" s="359" t="s">
        <v>1679</v>
      </c>
      <c r="DA282" s="359" t="s">
        <v>1812</v>
      </c>
      <c r="DB282" s="359" t="s">
        <v>1814</v>
      </c>
      <c r="DC282" s="360" t="s">
        <v>1688</v>
      </c>
      <c r="DD282" s="360" t="s">
        <v>1689</v>
      </c>
      <c r="DE282" s="360" t="s">
        <v>1684</v>
      </c>
      <c r="DF282" s="360" t="s">
        <v>1687</v>
      </c>
      <c r="DG282" s="378" t="s">
        <v>1685</v>
      </c>
      <c r="DH282" s="364" t="s">
        <v>1686</v>
      </c>
      <c r="DI282" s="369"/>
      <c r="DJ282" s="360"/>
      <c r="DK282" s="360"/>
      <c r="DL282" s="362"/>
      <c r="DM282" s="376"/>
      <c r="DN282" s="360"/>
      <c r="DO282" s="359" t="s">
        <v>1678</v>
      </c>
      <c r="DP282" s="359" t="s">
        <v>1679</v>
      </c>
      <c r="DQ282" s="359" t="s">
        <v>1812</v>
      </c>
      <c r="DR282" s="359" t="s">
        <v>1814</v>
      </c>
      <c r="DS282" s="360" t="s">
        <v>1688</v>
      </c>
      <c r="DT282" s="360" t="s">
        <v>1689</v>
      </c>
      <c r="DU282" s="360" t="s">
        <v>1684</v>
      </c>
      <c r="DV282" s="360" t="s">
        <v>1687</v>
      </c>
      <c r="DW282" s="378" t="s">
        <v>1685</v>
      </c>
      <c r="DX282" s="364" t="s">
        <v>1686</v>
      </c>
      <c r="DY282" s="369"/>
      <c r="DZ282" s="360"/>
      <c r="EA282" s="360"/>
      <c r="EB282" s="362"/>
      <c r="EC282" s="376"/>
      <c r="ED282" s="360"/>
      <c r="EE282" s="359" t="s">
        <v>1678</v>
      </c>
      <c r="EF282" s="359" t="s">
        <v>1679</v>
      </c>
      <c r="EG282" s="359" t="s">
        <v>1812</v>
      </c>
      <c r="EH282" s="359" t="s">
        <v>1814</v>
      </c>
      <c r="EI282" s="360" t="s">
        <v>1688</v>
      </c>
      <c r="EJ282" s="360" t="s">
        <v>1689</v>
      </c>
      <c r="EK282" s="360" t="s">
        <v>1684</v>
      </c>
      <c r="EL282" s="360" t="s">
        <v>1687</v>
      </c>
      <c r="EM282" s="378" t="s">
        <v>1685</v>
      </c>
      <c r="EN282" s="364" t="s">
        <v>1686</v>
      </c>
      <c r="EO282" s="369"/>
      <c r="EP282" s="360"/>
      <c r="EQ282" s="360"/>
      <c r="ER282" s="362"/>
      <c r="ES282" s="376"/>
      <c r="ET282" s="360"/>
      <c r="EU282" s="359" t="s">
        <v>1678</v>
      </c>
      <c r="EV282" s="359" t="s">
        <v>1679</v>
      </c>
      <c r="EW282" s="359" t="s">
        <v>1812</v>
      </c>
      <c r="EX282" s="359" t="s">
        <v>1814</v>
      </c>
      <c r="EY282" s="360" t="s">
        <v>1688</v>
      </c>
      <c r="EZ282" s="360" t="s">
        <v>1689</v>
      </c>
      <c r="FA282" s="360" t="s">
        <v>1684</v>
      </c>
      <c r="FB282" s="360" t="s">
        <v>1687</v>
      </c>
      <c r="FC282" s="378" t="s">
        <v>1685</v>
      </c>
      <c r="FD282" s="364" t="s">
        <v>1686</v>
      </c>
      <c r="FE282" s="369"/>
      <c r="FF282" s="360"/>
      <c r="FG282" s="360"/>
      <c r="FH282" s="362"/>
      <c r="FI282" s="376"/>
      <c r="FJ282" s="360"/>
      <c r="FK282" s="359" t="s">
        <v>1678</v>
      </c>
      <c r="FL282" s="359" t="s">
        <v>1679</v>
      </c>
      <c r="FM282" s="359" t="s">
        <v>1812</v>
      </c>
      <c r="FN282" s="359" t="s">
        <v>1814</v>
      </c>
      <c r="FO282" s="360" t="s">
        <v>1688</v>
      </c>
      <c r="FP282" s="360" t="s">
        <v>1689</v>
      </c>
      <c r="FQ282" s="360" t="s">
        <v>1684</v>
      </c>
      <c r="FR282" s="360" t="s">
        <v>1687</v>
      </c>
      <c r="FS282" s="378" t="s">
        <v>1685</v>
      </c>
      <c r="FT282" s="364" t="s">
        <v>1686</v>
      </c>
      <c r="FU282" s="369"/>
      <c r="FV282" s="360"/>
      <c r="FW282" s="360"/>
      <c r="FX282" s="362"/>
      <c r="FY282" s="376"/>
      <c r="FZ282" s="360"/>
      <c r="GA282" s="359" t="s">
        <v>1678</v>
      </c>
      <c r="GB282" s="359" t="s">
        <v>1679</v>
      </c>
      <c r="GC282" s="359" t="s">
        <v>1812</v>
      </c>
      <c r="GD282" s="359" t="s">
        <v>1814</v>
      </c>
      <c r="GE282" s="360" t="s">
        <v>1688</v>
      </c>
      <c r="GF282" s="360" t="s">
        <v>1689</v>
      </c>
      <c r="GG282" s="360" t="s">
        <v>1684</v>
      </c>
      <c r="GH282" s="360" t="s">
        <v>1687</v>
      </c>
      <c r="GI282" s="378" t="s">
        <v>1685</v>
      </c>
      <c r="GJ282" s="364" t="s">
        <v>1686</v>
      </c>
      <c r="GK282" s="369"/>
      <c r="GL282" s="360"/>
      <c r="GM282" s="360"/>
      <c r="GN282" s="362"/>
      <c r="GO282" s="376"/>
      <c r="GP282" s="360"/>
      <c r="GQ282" s="359" t="s">
        <v>1678</v>
      </c>
      <c r="GR282" s="359" t="s">
        <v>1679</v>
      </c>
      <c r="GS282" s="359" t="s">
        <v>1812</v>
      </c>
      <c r="GT282" s="359" t="s">
        <v>1814</v>
      </c>
      <c r="GU282" s="360" t="s">
        <v>1688</v>
      </c>
      <c r="GV282" s="360" t="s">
        <v>1689</v>
      </c>
      <c r="GW282" s="360" t="s">
        <v>1684</v>
      </c>
      <c r="GX282" s="360" t="s">
        <v>1687</v>
      </c>
      <c r="GY282" s="378" t="s">
        <v>1685</v>
      </c>
      <c r="GZ282" s="364" t="s">
        <v>1686</v>
      </c>
      <c r="HA282" s="369"/>
      <c r="HB282" s="360"/>
      <c r="HC282" s="360"/>
      <c r="HD282" s="362"/>
      <c r="HE282" s="376"/>
      <c r="HF282" s="360"/>
      <c r="HG282" s="359" t="s">
        <v>1678</v>
      </c>
      <c r="HH282" s="359" t="s">
        <v>1679</v>
      </c>
      <c r="HI282" s="359" t="s">
        <v>1812</v>
      </c>
      <c r="HJ282" s="359" t="s">
        <v>1814</v>
      </c>
      <c r="HK282" s="360" t="s">
        <v>1688</v>
      </c>
      <c r="HL282" s="360" t="s">
        <v>1689</v>
      </c>
      <c r="HM282" s="360" t="s">
        <v>1684</v>
      </c>
      <c r="HN282" s="360" t="s">
        <v>1687</v>
      </c>
      <c r="HO282" s="378" t="s">
        <v>1685</v>
      </c>
      <c r="HP282" s="364" t="s">
        <v>1686</v>
      </c>
      <c r="HQ282" s="369"/>
      <c r="HR282" s="360"/>
      <c r="HS282" s="360"/>
      <c r="HT282" s="362"/>
      <c r="HU282" s="376"/>
      <c r="HV282" s="360"/>
      <c r="HW282" s="359" t="s">
        <v>1678</v>
      </c>
      <c r="HX282" s="359" t="s">
        <v>1679</v>
      </c>
      <c r="HY282" s="359" t="s">
        <v>1812</v>
      </c>
      <c r="HZ282" s="359" t="s">
        <v>1814</v>
      </c>
      <c r="IA282" s="360" t="s">
        <v>1688</v>
      </c>
      <c r="IB282" s="360" t="s">
        <v>1689</v>
      </c>
      <c r="IC282" s="360" t="s">
        <v>1684</v>
      </c>
      <c r="ID282" s="360" t="s">
        <v>1687</v>
      </c>
      <c r="IE282" s="378" t="s">
        <v>1685</v>
      </c>
      <c r="IF282" s="364" t="s">
        <v>1686</v>
      </c>
      <c r="IG282" s="369"/>
      <c r="IH282" s="360"/>
      <c r="II282" s="360"/>
      <c r="IJ282" s="362"/>
      <c r="IK282" s="376"/>
      <c r="IL282" s="360"/>
      <c r="IM282" s="359" t="s">
        <v>1678</v>
      </c>
      <c r="IN282" s="359" t="s">
        <v>1679</v>
      </c>
      <c r="IO282" s="359" t="s">
        <v>1812</v>
      </c>
      <c r="IP282" s="359" t="s">
        <v>1814</v>
      </c>
      <c r="IQ282" s="360" t="s">
        <v>1688</v>
      </c>
      <c r="IR282" s="360" t="s">
        <v>1689</v>
      </c>
      <c r="IS282" s="360" t="s">
        <v>1684</v>
      </c>
      <c r="IT282" s="360" t="s">
        <v>1687</v>
      </c>
      <c r="IU282" s="378" t="s">
        <v>1685</v>
      </c>
      <c r="IV282" s="364" t="s">
        <v>1686</v>
      </c>
    </row>
    <row r="283" spans="1:256" ht="12.75">
      <c r="A283" s="369"/>
      <c r="B283" s="360"/>
      <c r="C283" s="360"/>
      <c r="D283" s="362"/>
      <c r="E283" s="376"/>
      <c r="F283" s="360"/>
      <c r="G283" s="360"/>
      <c r="H283" s="360"/>
      <c r="I283" s="360"/>
      <c r="J283" s="360"/>
      <c r="K283" s="360"/>
      <c r="L283" s="360"/>
      <c r="M283" s="360"/>
      <c r="N283" s="360"/>
      <c r="O283" s="378"/>
      <c r="P283" s="387"/>
      <c r="Q283" s="385"/>
      <c r="R283" s="386"/>
      <c r="S283" s="386"/>
      <c r="T283" s="388"/>
      <c r="U283" s="389"/>
      <c r="V283" s="386"/>
      <c r="W283" s="386"/>
      <c r="X283" s="386"/>
      <c r="Y283" s="386"/>
      <c r="Z283" s="386"/>
      <c r="AA283" s="386"/>
      <c r="AB283" s="386"/>
      <c r="AC283" s="386"/>
      <c r="AD283" s="386"/>
      <c r="AE283" s="386"/>
      <c r="AF283" s="386"/>
      <c r="AG283" s="392"/>
      <c r="AH283" s="360"/>
      <c r="AI283" s="360"/>
      <c r="AJ283" s="362"/>
      <c r="AK283" s="376"/>
      <c r="AL283" s="360"/>
      <c r="AM283" s="360"/>
      <c r="AN283" s="360"/>
      <c r="AO283" s="360"/>
      <c r="AP283" s="360"/>
      <c r="AQ283" s="360"/>
      <c r="AR283" s="360"/>
      <c r="AS283" s="360"/>
      <c r="AT283" s="360"/>
      <c r="AU283" s="378"/>
      <c r="AV283" s="364"/>
      <c r="AW283" s="369"/>
      <c r="AX283" s="360"/>
      <c r="AY283" s="360"/>
      <c r="AZ283" s="362"/>
      <c r="BA283" s="376"/>
      <c r="BB283" s="360"/>
      <c r="BC283" s="360"/>
      <c r="BD283" s="360"/>
      <c r="BE283" s="360"/>
      <c r="BF283" s="360"/>
      <c r="BG283" s="360"/>
      <c r="BH283" s="360"/>
      <c r="BI283" s="360"/>
      <c r="BJ283" s="360"/>
      <c r="BK283" s="378"/>
      <c r="BL283" s="364"/>
      <c r="BM283" s="369"/>
      <c r="BN283" s="360"/>
      <c r="BO283" s="360"/>
      <c r="BP283" s="362"/>
      <c r="BQ283" s="376"/>
      <c r="BR283" s="360"/>
      <c r="BS283" s="360"/>
      <c r="BT283" s="360"/>
      <c r="BU283" s="360"/>
      <c r="BV283" s="360"/>
      <c r="BW283" s="360"/>
      <c r="BX283" s="360"/>
      <c r="BY283" s="360"/>
      <c r="BZ283" s="360"/>
      <c r="CA283" s="378"/>
      <c r="CB283" s="364"/>
      <c r="CC283" s="369"/>
      <c r="CD283" s="360"/>
      <c r="CE283" s="360"/>
      <c r="CF283" s="362"/>
      <c r="CG283" s="376"/>
      <c r="CH283" s="360"/>
      <c r="CI283" s="360"/>
      <c r="CJ283" s="360"/>
      <c r="CK283" s="360"/>
      <c r="CL283" s="360"/>
      <c r="CM283" s="360"/>
      <c r="CN283" s="360"/>
      <c r="CO283" s="360"/>
      <c r="CP283" s="360"/>
      <c r="CQ283" s="378"/>
      <c r="CR283" s="364"/>
      <c r="CS283" s="369"/>
      <c r="CT283" s="360"/>
      <c r="CU283" s="360"/>
      <c r="CV283" s="362"/>
      <c r="CW283" s="376"/>
      <c r="CX283" s="360"/>
      <c r="CY283" s="360"/>
      <c r="CZ283" s="360"/>
      <c r="DA283" s="360"/>
      <c r="DB283" s="360"/>
      <c r="DC283" s="360"/>
      <c r="DD283" s="360"/>
      <c r="DE283" s="360"/>
      <c r="DF283" s="360"/>
      <c r="DG283" s="378"/>
      <c r="DH283" s="364"/>
      <c r="DI283" s="369"/>
      <c r="DJ283" s="360"/>
      <c r="DK283" s="360"/>
      <c r="DL283" s="362"/>
      <c r="DM283" s="376"/>
      <c r="DN283" s="360"/>
      <c r="DO283" s="360"/>
      <c r="DP283" s="360"/>
      <c r="DQ283" s="360"/>
      <c r="DR283" s="360"/>
      <c r="DS283" s="360"/>
      <c r="DT283" s="360"/>
      <c r="DU283" s="360"/>
      <c r="DV283" s="360"/>
      <c r="DW283" s="378"/>
      <c r="DX283" s="364"/>
      <c r="DY283" s="369"/>
      <c r="DZ283" s="360"/>
      <c r="EA283" s="360"/>
      <c r="EB283" s="362"/>
      <c r="EC283" s="376"/>
      <c r="ED283" s="360"/>
      <c r="EE283" s="360"/>
      <c r="EF283" s="360"/>
      <c r="EG283" s="360"/>
      <c r="EH283" s="360"/>
      <c r="EI283" s="360"/>
      <c r="EJ283" s="360"/>
      <c r="EK283" s="360"/>
      <c r="EL283" s="360"/>
      <c r="EM283" s="378"/>
      <c r="EN283" s="364"/>
      <c r="EO283" s="369"/>
      <c r="EP283" s="360"/>
      <c r="EQ283" s="360"/>
      <c r="ER283" s="362"/>
      <c r="ES283" s="376"/>
      <c r="ET283" s="360"/>
      <c r="EU283" s="360"/>
      <c r="EV283" s="360"/>
      <c r="EW283" s="360"/>
      <c r="EX283" s="360"/>
      <c r="EY283" s="360"/>
      <c r="EZ283" s="360"/>
      <c r="FA283" s="360"/>
      <c r="FB283" s="360"/>
      <c r="FC283" s="378"/>
      <c r="FD283" s="364"/>
      <c r="FE283" s="369"/>
      <c r="FF283" s="360"/>
      <c r="FG283" s="360"/>
      <c r="FH283" s="362"/>
      <c r="FI283" s="376"/>
      <c r="FJ283" s="360"/>
      <c r="FK283" s="360"/>
      <c r="FL283" s="360"/>
      <c r="FM283" s="360"/>
      <c r="FN283" s="360"/>
      <c r="FO283" s="360"/>
      <c r="FP283" s="360"/>
      <c r="FQ283" s="360"/>
      <c r="FR283" s="360"/>
      <c r="FS283" s="378"/>
      <c r="FT283" s="364"/>
      <c r="FU283" s="369"/>
      <c r="FV283" s="360"/>
      <c r="FW283" s="360"/>
      <c r="FX283" s="362"/>
      <c r="FY283" s="376"/>
      <c r="FZ283" s="360"/>
      <c r="GA283" s="360"/>
      <c r="GB283" s="360"/>
      <c r="GC283" s="360"/>
      <c r="GD283" s="360"/>
      <c r="GE283" s="360"/>
      <c r="GF283" s="360"/>
      <c r="GG283" s="360"/>
      <c r="GH283" s="360"/>
      <c r="GI283" s="378"/>
      <c r="GJ283" s="364"/>
      <c r="GK283" s="369"/>
      <c r="GL283" s="360"/>
      <c r="GM283" s="360"/>
      <c r="GN283" s="362"/>
      <c r="GO283" s="376"/>
      <c r="GP283" s="360"/>
      <c r="GQ283" s="360"/>
      <c r="GR283" s="360"/>
      <c r="GS283" s="360"/>
      <c r="GT283" s="360"/>
      <c r="GU283" s="360"/>
      <c r="GV283" s="360"/>
      <c r="GW283" s="360"/>
      <c r="GX283" s="360"/>
      <c r="GY283" s="378"/>
      <c r="GZ283" s="364"/>
      <c r="HA283" s="369"/>
      <c r="HB283" s="360"/>
      <c r="HC283" s="360"/>
      <c r="HD283" s="362"/>
      <c r="HE283" s="376"/>
      <c r="HF283" s="360"/>
      <c r="HG283" s="360"/>
      <c r="HH283" s="360"/>
      <c r="HI283" s="360"/>
      <c r="HJ283" s="360"/>
      <c r="HK283" s="360"/>
      <c r="HL283" s="360"/>
      <c r="HM283" s="360"/>
      <c r="HN283" s="360"/>
      <c r="HO283" s="378"/>
      <c r="HP283" s="364"/>
      <c r="HQ283" s="369"/>
      <c r="HR283" s="360"/>
      <c r="HS283" s="360"/>
      <c r="HT283" s="362"/>
      <c r="HU283" s="376"/>
      <c r="HV283" s="360"/>
      <c r="HW283" s="360"/>
      <c r="HX283" s="360"/>
      <c r="HY283" s="360"/>
      <c r="HZ283" s="360"/>
      <c r="IA283" s="360"/>
      <c r="IB283" s="360"/>
      <c r="IC283" s="360"/>
      <c r="ID283" s="360"/>
      <c r="IE283" s="378"/>
      <c r="IF283" s="364"/>
      <c r="IG283" s="369"/>
      <c r="IH283" s="360"/>
      <c r="II283" s="360"/>
      <c r="IJ283" s="362"/>
      <c r="IK283" s="376"/>
      <c r="IL283" s="360"/>
      <c r="IM283" s="360"/>
      <c r="IN283" s="360"/>
      <c r="IO283" s="360"/>
      <c r="IP283" s="360"/>
      <c r="IQ283" s="360"/>
      <c r="IR283" s="360"/>
      <c r="IS283" s="360"/>
      <c r="IT283" s="360"/>
      <c r="IU283" s="378"/>
      <c r="IV283" s="364"/>
    </row>
    <row r="284" spans="1:256" ht="12.75">
      <c r="A284" s="370"/>
      <c r="B284" s="361"/>
      <c r="C284" s="361"/>
      <c r="D284" s="363"/>
      <c r="E284" s="377"/>
      <c r="F284" s="361"/>
      <c r="G284" s="361"/>
      <c r="H284" s="361"/>
      <c r="I284" s="361"/>
      <c r="J284" s="361"/>
      <c r="K284" s="361"/>
      <c r="L284" s="361"/>
      <c r="M284" s="361"/>
      <c r="N284" s="361"/>
      <c r="O284" s="379"/>
      <c r="P284" s="387"/>
      <c r="Q284" s="385"/>
      <c r="R284" s="386"/>
      <c r="S284" s="386"/>
      <c r="T284" s="388"/>
      <c r="U284" s="389"/>
      <c r="V284" s="386"/>
      <c r="W284" s="386"/>
      <c r="X284" s="386"/>
      <c r="Y284" s="386"/>
      <c r="Z284" s="386"/>
      <c r="AA284" s="386"/>
      <c r="AB284" s="386"/>
      <c r="AC284" s="386"/>
      <c r="AD284" s="386"/>
      <c r="AE284" s="386"/>
      <c r="AF284" s="386"/>
      <c r="AG284" s="393"/>
      <c r="AH284" s="361"/>
      <c r="AI284" s="361"/>
      <c r="AJ284" s="363"/>
      <c r="AK284" s="377"/>
      <c r="AL284" s="361"/>
      <c r="AM284" s="361"/>
      <c r="AN284" s="361"/>
      <c r="AO284" s="361"/>
      <c r="AP284" s="361"/>
      <c r="AQ284" s="361"/>
      <c r="AR284" s="361"/>
      <c r="AS284" s="361"/>
      <c r="AT284" s="361"/>
      <c r="AU284" s="379"/>
      <c r="AV284" s="364"/>
      <c r="AW284" s="370"/>
      <c r="AX284" s="361"/>
      <c r="AY284" s="361"/>
      <c r="AZ284" s="363"/>
      <c r="BA284" s="377"/>
      <c r="BB284" s="361"/>
      <c r="BC284" s="361"/>
      <c r="BD284" s="361"/>
      <c r="BE284" s="361"/>
      <c r="BF284" s="361"/>
      <c r="BG284" s="361"/>
      <c r="BH284" s="361"/>
      <c r="BI284" s="361"/>
      <c r="BJ284" s="361"/>
      <c r="BK284" s="379"/>
      <c r="BL284" s="364"/>
      <c r="BM284" s="370"/>
      <c r="BN284" s="361"/>
      <c r="BO284" s="361"/>
      <c r="BP284" s="363"/>
      <c r="BQ284" s="377"/>
      <c r="BR284" s="361"/>
      <c r="BS284" s="361"/>
      <c r="BT284" s="361"/>
      <c r="BU284" s="361"/>
      <c r="BV284" s="361"/>
      <c r="BW284" s="361"/>
      <c r="BX284" s="361"/>
      <c r="BY284" s="361"/>
      <c r="BZ284" s="361"/>
      <c r="CA284" s="379"/>
      <c r="CB284" s="364"/>
      <c r="CC284" s="370"/>
      <c r="CD284" s="361"/>
      <c r="CE284" s="361"/>
      <c r="CF284" s="363"/>
      <c r="CG284" s="377"/>
      <c r="CH284" s="361"/>
      <c r="CI284" s="361"/>
      <c r="CJ284" s="361"/>
      <c r="CK284" s="361"/>
      <c r="CL284" s="361"/>
      <c r="CM284" s="361"/>
      <c r="CN284" s="361"/>
      <c r="CO284" s="361"/>
      <c r="CP284" s="361"/>
      <c r="CQ284" s="379"/>
      <c r="CR284" s="364"/>
      <c r="CS284" s="370"/>
      <c r="CT284" s="361"/>
      <c r="CU284" s="361"/>
      <c r="CV284" s="363"/>
      <c r="CW284" s="377"/>
      <c r="CX284" s="361"/>
      <c r="CY284" s="361"/>
      <c r="CZ284" s="361"/>
      <c r="DA284" s="361"/>
      <c r="DB284" s="361"/>
      <c r="DC284" s="361"/>
      <c r="DD284" s="361"/>
      <c r="DE284" s="361"/>
      <c r="DF284" s="361"/>
      <c r="DG284" s="379"/>
      <c r="DH284" s="364"/>
      <c r="DI284" s="370"/>
      <c r="DJ284" s="361"/>
      <c r="DK284" s="361"/>
      <c r="DL284" s="363"/>
      <c r="DM284" s="377"/>
      <c r="DN284" s="361"/>
      <c r="DO284" s="361"/>
      <c r="DP284" s="361"/>
      <c r="DQ284" s="361"/>
      <c r="DR284" s="361"/>
      <c r="DS284" s="361"/>
      <c r="DT284" s="361"/>
      <c r="DU284" s="361"/>
      <c r="DV284" s="361"/>
      <c r="DW284" s="379"/>
      <c r="DX284" s="364"/>
      <c r="DY284" s="370"/>
      <c r="DZ284" s="361"/>
      <c r="EA284" s="361"/>
      <c r="EB284" s="363"/>
      <c r="EC284" s="377"/>
      <c r="ED284" s="361"/>
      <c r="EE284" s="361"/>
      <c r="EF284" s="361"/>
      <c r="EG284" s="361"/>
      <c r="EH284" s="361"/>
      <c r="EI284" s="361"/>
      <c r="EJ284" s="361"/>
      <c r="EK284" s="361"/>
      <c r="EL284" s="361"/>
      <c r="EM284" s="379"/>
      <c r="EN284" s="364"/>
      <c r="EO284" s="370"/>
      <c r="EP284" s="361"/>
      <c r="EQ284" s="361"/>
      <c r="ER284" s="363"/>
      <c r="ES284" s="377"/>
      <c r="ET284" s="361"/>
      <c r="EU284" s="361"/>
      <c r="EV284" s="361"/>
      <c r="EW284" s="361"/>
      <c r="EX284" s="361"/>
      <c r="EY284" s="361"/>
      <c r="EZ284" s="361"/>
      <c r="FA284" s="361"/>
      <c r="FB284" s="361"/>
      <c r="FC284" s="379"/>
      <c r="FD284" s="364"/>
      <c r="FE284" s="370"/>
      <c r="FF284" s="361"/>
      <c r="FG284" s="361"/>
      <c r="FH284" s="363"/>
      <c r="FI284" s="377"/>
      <c r="FJ284" s="361"/>
      <c r="FK284" s="361"/>
      <c r="FL284" s="361"/>
      <c r="FM284" s="361"/>
      <c r="FN284" s="361"/>
      <c r="FO284" s="361"/>
      <c r="FP284" s="361"/>
      <c r="FQ284" s="361"/>
      <c r="FR284" s="361"/>
      <c r="FS284" s="379"/>
      <c r="FT284" s="364"/>
      <c r="FU284" s="370"/>
      <c r="FV284" s="361"/>
      <c r="FW284" s="361"/>
      <c r="FX284" s="363"/>
      <c r="FY284" s="377"/>
      <c r="FZ284" s="361"/>
      <c r="GA284" s="361"/>
      <c r="GB284" s="361"/>
      <c r="GC284" s="361"/>
      <c r="GD284" s="361"/>
      <c r="GE284" s="361"/>
      <c r="GF284" s="361"/>
      <c r="GG284" s="361"/>
      <c r="GH284" s="361"/>
      <c r="GI284" s="379"/>
      <c r="GJ284" s="364"/>
      <c r="GK284" s="370"/>
      <c r="GL284" s="361"/>
      <c r="GM284" s="361"/>
      <c r="GN284" s="363"/>
      <c r="GO284" s="377"/>
      <c r="GP284" s="361"/>
      <c r="GQ284" s="361"/>
      <c r="GR284" s="361"/>
      <c r="GS284" s="361"/>
      <c r="GT284" s="361"/>
      <c r="GU284" s="361"/>
      <c r="GV284" s="361"/>
      <c r="GW284" s="361"/>
      <c r="GX284" s="361"/>
      <c r="GY284" s="379"/>
      <c r="GZ284" s="364"/>
      <c r="HA284" s="370"/>
      <c r="HB284" s="361"/>
      <c r="HC284" s="361"/>
      <c r="HD284" s="363"/>
      <c r="HE284" s="377"/>
      <c r="HF284" s="361"/>
      <c r="HG284" s="361"/>
      <c r="HH284" s="361"/>
      <c r="HI284" s="361"/>
      <c r="HJ284" s="361"/>
      <c r="HK284" s="361"/>
      <c r="HL284" s="361"/>
      <c r="HM284" s="361"/>
      <c r="HN284" s="361"/>
      <c r="HO284" s="379"/>
      <c r="HP284" s="364"/>
      <c r="HQ284" s="370"/>
      <c r="HR284" s="361"/>
      <c r="HS284" s="361"/>
      <c r="HT284" s="363"/>
      <c r="HU284" s="377"/>
      <c r="HV284" s="361"/>
      <c r="HW284" s="361"/>
      <c r="HX284" s="361"/>
      <c r="HY284" s="361"/>
      <c r="HZ284" s="361"/>
      <c r="IA284" s="361"/>
      <c r="IB284" s="361"/>
      <c r="IC284" s="361"/>
      <c r="ID284" s="361"/>
      <c r="IE284" s="379"/>
      <c r="IF284" s="364"/>
      <c r="IG284" s="370"/>
      <c r="IH284" s="361"/>
      <c r="II284" s="361"/>
      <c r="IJ284" s="363"/>
      <c r="IK284" s="377"/>
      <c r="IL284" s="361"/>
      <c r="IM284" s="361"/>
      <c r="IN284" s="361"/>
      <c r="IO284" s="361"/>
      <c r="IP284" s="361"/>
      <c r="IQ284" s="361"/>
      <c r="IR284" s="361"/>
      <c r="IS284" s="361"/>
      <c r="IT284" s="361"/>
      <c r="IU284" s="379"/>
      <c r="IV284" s="364"/>
    </row>
    <row r="285" spans="1:16" ht="12.75">
      <c r="A285" s="79" t="s">
        <v>1254</v>
      </c>
      <c r="B285" s="2" t="s">
        <v>904</v>
      </c>
      <c r="C285" s="2" t="s">
        <v>1275</v>
      </c>
      <c r="D285" s="2" t="s">
        <v>942</v>
      </c>
      <c r="E285" s="2" t="s">
        <v>944</v>
      </c>
      <c r="F285" s="2">
        <v>1164</v>
      </c>
      <c r="G285" s="17">
        <v>4.5</v>
      </c>
      <c r="H285" s="2">
        <v>8</v>
      </c>
      <c r="I285" s="15">
        <f t="shared" si="72"/>
        <v>5238</v>
      </c>
      <c r="J285" s="15">
        <f t="shared" si="73"/>
        <v>9312</v>
      </c>
      <c r="K285" s="22">
        <f t="shared" si="82"/>
        <v>261.90000000000003</v>
      </c>
      <c r="L285" s="22">
        <f t="shared" si="83"/>
        <v>465.6</v>
      </c>
      <c r="M285" s="22">
        <f t="shared" si="86"/>
        <v>465.6</v>
      </c>
      <c r="N285" s="22">
        <f t="shared" si="87"/>
        <v>261.90000000000003</v>
      </c>
      <c r="O285" s="29">
        <f t="shared" si="84"/>
        <v>8380.800000000001</v>
      </c>
      <c r="P285" s="23">
        <f t="shared" si="85"/>
        <v>4714.200000000001</v>
      </c>
    </row>
    <row r="286" spans="1:16" ht="12.75">
      <c r="A286" s="79" t="s">
        <v>1256</v>
      </c>
      <c r="B286" s="2" t="s">
        <v>904</v>
      </c>
      <c r="C286" s="2" t="s">
        <v>1277</v>
      </c>
      <c r="D286" s="2" t="s">
        <v>952</v>
      </c>
      <c r="E286" s="2" t="s">
        <v>881</v>
      </c>
      <c r="F286" s="2">
        <v>290</v>
      </c>
      <c r="G286" s="17">
        <v>4.5</v>
      </c>
      <c r="H286" s="2">
        <v>8</v>
      </c>
      <c r="I286" s="15">
        <f t="shared" si="72"/>
        <v>1305</v>
      </c>
      <c r="J286" s="15">
        <f t="shared" si="73"/>
        <v>2320</v>
      </c>
      <c r="K286" s="22">
        <f t="shared" si="82"/>
        <v>65.25</v>
      </c>
      <c r="L286" s="22">
        <f t="shared" si="83"/>
        <v>116</v>
      </c>
      <c r="M286" s="22">
        <f t="shared" si="86"/>
        <v>116</v>
      </c>
      <c r="N286" s="22">
        <f t="shared" si="87"/>
        <v>65.25</v>
      </c>
      <c r="O286" s="29">
        <f t="shared" si="84"/>
        <v>2088</v>
      </c>
      <c r="P286" s="23">
        <f t="shared" si="85"/>
        <v>1174.5</v>
      </c>
    </row>
    <row r="287" spans="1:16" ht="12.75">
      <c r="A287" s="79" t="s">
        <v>1257</v>
      </c>
      <c r="B287" s="2" t="s">
        <v>904</v>
      </c>
      <c r="C287" s="2" t="s">
        <v>1278</v>
      </c>
      <c r="D287" s="2" t="s">
        <v>950</v>
      </c>
      <c r="E287" s="2" t="s">
        <v>951</v>
      </c>
      <c r="F287" s="2">
        <v>2909</v>
      </c>
      <c r="G287" s="17">
        <v>4.5</v>
      </c>
      <c r="H287" s="2">
        <v>8</v>
      </c>
      <c r="I287" s="15">
        <f t="shared" si="72"/>
        <v>13090.5</v>
      </c>
      <c r="J287" s="15">
        <f t="shared" si="73"/>
        <v>23272</v>
      </c>
      <c r="K287" s="22">
        <f t="shared" si="82"/>
        <v>654.5250000000001</v>
      </c>
      <c r="L287" s="22">
        <f t="shared" si="83"/>
        <v>1163.6000000000001</v>
      </c>
      <c r="M287" s="22">
        <f t="shared" si="86"/>
        <v>1163.6000000000001</v>
      </c>
      <c r="N287" s="22">
        <f t="shared" si="87"/>
        <v>654.5250000000001</v>
      </c>
      <c r="O287" s="29">
        <f t="shared" si="84"/>
        <v>20944.8</v>
      </c>
      <c r="P287" s="23">
        <f t="shared" si="85"/>
        <v>11781.449999999999</v>
      </c>
    </row>
    <row r="288" spans="1:16" ht="12.75">
      <c r="A288" s="79" t="s">
        <v>1260</v>
      </c>
      <c r="B288" s="2" t="s">
        <v>904</v>
      </c>
      <c r="C288" s="2" t="s">
        <v>1281</v>
      </c>
      <c r="D288" s="2" t="s">
        <v>958</v>
      </c>
      <c r="E288" s="2" t="s">
        <v>586</v>
      </c>
      <c r="F288" s="2">
        <v>315</v>
      </c>
      <c r="G288" s="17">
        <v>4.5</v>
      </c>
      <c r="H288" s="2">
        <v>8</v>
      </c>
      <c r="I288" s="15">
        <f t="shared" si="72"/>
        <v>1417.5</v>
      </c>
      <c r="J288" s="15">
        <f t="shared" si="73"/>
        <v>2520</v>
      </c>
      <c r="K288" s="22">
        <f t="shared" si="82"/>
        <v>70.875</v>
      </c>
      <c r="L288" s="22">
        <f t="shared" si="83"/>
        <v>126</v>
      </c>
      <c r="M288" s="22">
        <f t="shared" si="86"/>
        <v>126</v>
      </c>
      <c r="N288" s="22">
        <f t="shared" si="87"/>
        <v>70.875</v>
      </c>
      <c r="O288" s="29">
        <f t="shared" si="84"/>
        <v>2268</v>
      </c>
      <c r="P288" s="23">
        <f t="shared" si="85"/>
        <v>1275.75</v>
      </c>
    </row>
    <row r="289" spans="1:16" ht="12.75">
      <c r="A289" s="79" t="s">
        <v>1262</v>
      </c>
      <c r="B289" s="2" t="s">
        <v>904</v>
      </c>
      <c r="C289" s="2" t="s">
        <v>1283</v>
      </c>
      <c r="D289" s="2" t="s">
        <v>963</v>
      </c>
      <c r="E289" s="2" t="s">
        <v>965</v>
      </c>
      <c r="F289" s="2">
        <v>180</v>
      </c>
      <c r="G289" s="17">
        <v>4.5</v>
      </c>
      <c r="H289" s="2">
        <v>8</v>
      </c>
      <c r="I289" s="15">
        <f t="shared" si="72"/>
        <v>810</v>
      </c>
      <c r="J289" s="15">
        <f t="shared" si="73"/>
        <v>1440</v>
      </c>
      <c r="K289" s="22">
        <f t="shared" si="82"/>
        <v>40.5</v>
      </c>
      <c r="L289" s="22">
        <f t="shared" si="83"/>
        <v>72</v>
      </c>
      <c r="M289" s="22">
        <f t="shared" si="86"/>
        <v>72</v>
      </c>
      <c r="N289" s="22">
        <f t="shared" si="87"/>
        <v>40.5</v>
      </c>
      <c r="O289" s="29">
        <f t="shared" si="84"/>
        <v>1296</v>
      </c>
      <c r="P289" s="23">
        <f t="shared" si="85"/>
        <v>729</v>
      </c>
    </row>
    <row r="290" spans="1:16" ht="12.75">
      <c r="A290" s="79" t="s">
        <v>1292</v>
      </c>
      <c r="B290" s="2" t="s">
        <v>904</v>
      </c>
      <c r="C290" s="2" t="s">
        <v>1285</v>
      </c>
      <c r="D290" s="2" t="s">
        <v>968</v>
      </c>
      <c r="E290" s="2" t="s">
        <v>970</v>
      </c>
      <c r="F290" s="2">
        <v>403</v>
      </c>
      <c r="G290" s="17">
        <v>4.5</v>
      </c>
      <c r="H290" s="2">
        <v>8</v>
      </c>
      <c r="I290" s="15">
        <f aca="true" t="shared" si="88" ref="I290:I331">PRODUCT(F290,G290)</f>
        <v>1813.5</v>
      </c>
      <c r="J290" s="15">
        <f aca="true" t="shared" si="89" ref="J290:J331">PRODUCT(F290,H290)</f>
        <v>3224</v>
      </c>
      <c r="K290" s="22">
        <f t="shared" si="82"/>
        <v>90.67500000000001</v>
      </c>
      <c r="L290" s="22">
        <f t="shared" si="83"/>
        <v>161.20000000000002</v>
      </c>
      <c r="M290" s="22">
        <f t="shared" si="86"/>
        <v>161.20000000000002</v>
      </c>
      <c r="N290" s="22">
        <f t="shared" si="87"/>
        <v>90.67500000000001</v>
      </c>
      <c r="O290" s="29">
        <f t="shared" si="84"/>
        <v>2901.6</v>
      </c>
      <c r="P290" s="23">
        <f t="shared" si="85"/>
        <v>1632.1499999999999</v>
      </c>
    </row>
    <row r="291" spans="1:16" ht="12.75">
      <c r="A291" s="79" t="s">
        <v>1294</v>
      </c>
      <c r="B291" s="2" t="s">
        <v>904</v>
      </c>
      <c r="C291" s="2" t="s">
        <v>1287</v>
      </c>
      <c r="D291" s="2" t="s">
        <v>973</v>
      </c>
      <c r="E291" s="2" t="s">
        <v>876</v>
      </c>
      <c r="F291" s="2">
        <v>200</v>
      </c>
      <c r="G291" s="17">
        <v>4.5</v>
      </c>
      <c r="H291" s="2">
        <v>8</v>
      </c>
      <c r="I291" s="15">
        <f t="shared" si="88"/>
        <v>900</v>
      </c>
      <c r="J291" s="15">
        <f t="shared" si="89"/>
        <v>1600</v>
      </c>
      <c r="K291" s="22">
        <f t="shared" si="82"/>
        <v>45</v>
      </c>
      <c r="L291" s="22">
        <f t="shared" si="83"/>
        <v>80</v>
      </c>
      <c r="M291" s="22">
        <f t="shared" si="86"/>
        <v>80</v>
      </c>
      <c r="N291" s="22">
        <f t="shared" si="87"/>
        <v>45</v>
      </c>
      <c r="O291" s="29">
        <f t="shared" si="84"/>
        <v>1440</v>
      </c>
      <c r="P291" s="23">
        <f t="shared" si="85"/>
        <v>810</v>
      </c>
    </row>
    <row r="292" spans="1:16" ht="12.75">
      <c r="A292" s="79" t="s">
        <v>1296</v>
      </c>
      <c r="B292" s="2" t="s">
        <v>904</v>
      </c>
      <c r="C292" s="2" t="s">
        <v>1290</v>
      </c>
      <c r="D292" s="2" t="s">
        <v>1069</v>
      </c>
      <c r="E292" s="2" t="s">
        <v>1413</v>
      </c>
      <c r="F292" s="2">
        <v>1380</v>
      </c>
      <c r="G292" s="17">
        <v>3.5</v>
      </c>
      <c r="H292" s="2">
        <v>8</v>
      </c>
      <c r="I292" s="15">
        <f t="shared" si="88"/>
        <v>4830</v>
      </c>
      <c r="J292" s="15">
        <f t="shared" si="89"/>
        <v>11040</v>
      </c>
      <c r="K292" s="22">
        <f t="shared" si="82"/>
        <v>241.5</v>
      </c>
      <c r="L292" s="22">
        <f t="shared" si="83"/>
        <v>552</v>
      </c>
      <c r="M292" s="22">
        <f t="shared" si="86"/>
        <v>552</v>
      </c>
      <c r="N292" s="22">
        <f t="shared" si="87"/>
        <v>241.5</v>
      </c>
      <c r="O292" s="29">
        <f t="shared" si="84"/>
        <v>9936</v>
      </c>
      <c r="P292" s="23">
        <f t="shared" si="85"/>
        <v>4347</v>
      </c>
    </row>
    <row r="293" spans="7:16" ht="12.75">
      <c r="G293" s="17"/>
      <c r="H293" s="2"/>
      <c r="I293" s="15"/>
      <c r="J293" s="15"/>
      <c r="K293" s="37">
        <f aca="true" t="shared" si="90" ref="K293:P293">SUM(K273:K292)</f>
        <v>4400.55</v>
      </c>
      <c r="L293" s="37">
        <f t="shared" si="90"/>
        <v>6799.200000000001</v>
      </c>
      <c r="M293" s="37">
        <f t="shared" si="90"/>
        <v>6799.200000000001</v>
      </c>
      <c r="N293" s="37">
        <f t="shared" si="90"/>
        <v>4400.55</v>
      </c>
      <c r="O293" s="38">
        <f t="shared" si="90"/>
        <v>122385.6</v>
      </c>
      <c r="P293" s="34">
        <f t="shared" si="90"/>
        <v>79209.9</v>
      </c>
    </row>
    <row r="294" spans="8:16" ht="12.75">
      <c r="H294" s="2"/>
      <c r="I294" s="15"/>
      <c r="J294" s="15"/>
      <c r="K294" s="2"/>
      <c r="L294" s="2"/>
      <c r="M294" s="2"/>
      <c r="N294" s="2"/>
      <c r="O294" s="30"/>
      <c r="P294" s="2"/>
    </row>
    <row r="295" spans="1:16" ht="12.75">
      <c r="A295" s="85" t="s">
        <v>1297</v>
      </c>
      <c r="B295" s="2" t="s">
        <v>981</v>
      </c>
      <c r="C295" s="2" t="s">
        <v>1314</v>
      </c>
      <c r="D295" s="2" t="s">
        <v>982</v>
      </c>
      <c r="E295" s="2" t="s">
        <v>984</v>
      </c>
      <c r="F295" s="2">
        <v>4900</v>
      </c>
      <c r="G295" s="2">
        <v>7</v>
      </c>
      <c r="H295" s="2">
        <v>8</v>
      </c>
      <c r="I295" s="15">
        <f t="shared" si="88"/>
        <v>34300</v>
      </c>
      <c r="J295" s="15">
        <f t="shared" si="89"/>
        <v>39200</v>
      </c>
      <c r="K295" s="22">
        <f aca="true" t="shared" si="91" ref="K295:K318">PRODUCT((F295*0.05),G295)</f>
        <v>1715</v>
      </c>
      <c r="L295" s="22">
        <f aca="true" t="shared" si="92" ref="L295:L318">PRODUCT((F295*0.05),H295)</f>
        <v>1960</v>
      </c>
      <c r="M295" s="22">
        <f>PRODUCT((F295*0.05),H295)</f>
        <v>1960</v>
      </c>
      <c r="N295" s="22">
        <f>PRODUCT((F295*0.05),G295)</f>
        <v>1715</v>
      </c>
      <c r="O295" s="29">
        <f aca="true" t="shared" si="93" ref="O295:O318">PRODUCT((F295*0.9),H295)</f>
        <v>35280</v>
      </c>
      <c r="P295" s="23">
        <f aca="true" t="shared" si="94" ref="P295:P318">PRODUCT(F295*0.9,G295)</f>
        <v>30870</v>
      </c>
    </row>
    <row r="296" spans="1:16" ht="12.75">
      <c r="A296" s="85" t="s">
        <v>1301</v>
      </c>
      <c r="B296" s="2" t="s">
        <v>981</v>
      </c>
      <c r="C296" s="2" t="s">
        <v>1318</v>
      </c>
      <c r="D296" s="2" t="s">
        <v>991</v>
      </c>
      <c r="E296" s="2" t="s">
        <v>993</v>
      </c>
      <c r="F296" s="2">
        <v>773</v>
      </c>
      <c r="G296" s="17">
        <v>4.5</v>
      </c>
      <c r="H296" s="2">
        <v>8</v>
      </c>
      <c r="I296" s="15">
        <f t="shared" si="88"/>
        <v>3478.5</v>
      </c>
      <c r="J296" s="15">
        <f t="shared" si="89"/>
        <v>6184</v>
      </c>
      <c r="K296" s="22">
        <f t="shared" si="91"/>
        <v>173.925</v>
      </c>
      <c r="L296" s="22">
        <f t="shared" si="92"/>
        <v>309.20000000000005</v>
      </c>
      <c r="M296" s="22">
        <f aca="true" t="shared" si="95" ref="M296:M318">PRODUCT((F296*0.05),H296)</f>
        <v>309.20000000000005</v>
      </c>
      <c r="N296" s="22">
        <f aca="true" t="shared" si="96" ref="N296:N318">PRODUCT((F296*0.05),G296)</f>
        <v>173.925</v>
      </c>
      <c r="O296" s="29">
        <f t="shared" si="93"/>
        <v>5565.6</v>
      </c>
      <c r="P296" s="23">
        <f t="shared" si="94"/>
        <v>3130.65</v>
      </c>
    </row>
    <row r="297" spans="1:16" ht="12.75">
      <c r="A297" s="85" t="s">
        <v>1302</v>
      </c>
      <c r="B297" s="2" t="s">
        <v>981</v>
      </c>
      <c r="C297" s="2" t="s">
        <v>1319</v>
      </c>
      <c r="D297" s="2" t="s">
        <v>995</v>
      </c>
      <c r="E297" s="2" t="s">
        <v>997</v>
      </c>
      <c r="F297" s="2">
        <v>810</v>
      </c>
      <c r="G297" s="17">
        <v>4.5</v>
      </c>
      <c r="H297" s="2">
        <v>8</v>
      </c>
      <c r="I297" s="15">
        <f t="shared" si="88"/>
        <v>3645</v>
      </c>
      <c r="J297" s="15">
        <f t="shared" si="89"/>
        <v>6480</v>
      </c>
      <c r="K297" s="22">
        <f t="shared" si="91"/>
        <v>182.25</v>
      </c>
      <c r="L297" s="22">
        <f t="shared" si="92"/>
        <v>324</v>
      </c>
      <c r="M297" s="22">
        <f t="shared" si="95"/>
        <v>324</v>
      </c>
      <c r="N297" s="22">
        <f t="shared" si="96"/>
        <v>182.25</v>
      </c>
      <c r="O297" s="29">
        <f t="shared" si="93"/>
        <v>5832</v>
      </c>
      <c r="P297" s="23">
        <f t="shared" si="94"/>
        <v>3280.5</v>
      </c>
    </row>
    <row r="298" spans="1:16" ht="12.75">
      <c r="A298" s="85" t="s">
        <v>1303</v>
      </c>
      <c r="B298" s="2" t="s">
        <v>981</v>
      </c>
      <c r="C298" s="2" t="s">
        <v>1320</v>
      </c>
      <c r="D298" s="2" t="s">
        <v>999</v>
      </c>
      <c r="E298" s="2" t="s">
        <v>1000</v>
      </c>
      <c r="F298" s="2">
        <v>555</v>
      </c>
      <c r="G298" s="17">
        <v>4.5</v>
      </c>
      <c r="H298" s="2">
        <v>8</v>
      </c>
      <c r="I298" s="15">
        <f t="shared" si="88"/>
        <v>2497.5</v>
      </c>
      <c r="J298" s="15">
        <f t="shared" si="89"/>
        <v>4440</v>
      </c>
      <c r="K298" s="22">
        <f t="shared" si="91"/>
        <v>124.875</v>
      </c>
      <c r="L298" s="22">
        <f t="shared" si="92"/>
        <v>222</v>
      </c>
      <c r="M298" s="22">
        <f t="shared" si="95"/>
        <v>222</v>
      </c>
      <c r="N298" s="22">
        <f t="shared" si="96"/>
        <v>124.875</v>
      </c>
      <c r="O298" s="29">
        <f t="shared" si="93"/>
        <v>3996</v>
      </c>
      <c r="P298" s="23">
        <f t="shared" si="94"/>
        <v>2247.75</v>
      </c>
    </row>
    <row r="299" spans="1:16" ht="12.75">
      <c r="A299" s="85" t="s">
        <v>1305</v>
      </c>
      <c r="B299" s="2" t="s">
        <v>981</v>
      </c>
      <c r="C299" s="2" t="s">
        <v>1322</v>
      </c>
      <c r="D299" s="2" t="s">
        <v>1004</v>
      </c>
      <c r="E299" s="2" t="s">
        <v>1006</v>
      </c>
      <c r="F299" s="2">
        <v>950</v>
      </c>
      <c r="G299" s="17">
        <v>4.5</v>
      </c>
      <c r="H299" s="2">
        <v>8</v>
      </c>
      <c r="I299" s="15">
        <f t="shared" si="88"/>
        <v>4275</v>
      </c>
      <c r="J299" s="15">
        <f t="shared" si="89"/>
        <v>7600</v>
      </c>
      <c r="K299" s="22">
        <f t="shared" si="91"/>
        <v>213.75</v>
      </c>
      <c r="L299" s="22">
        <f t="shared" si="92"/>
        <v>380</v>
      </c>
      <c r="M299" s="22">
        <f t="shared" si="95"/>
        <v>380</v>
      </c>
      <c r="N299" s="22">
        <f t="shared" si="96"/>
        <v>213.75</v>
      </c>
      <c r="O299" s="29">
        <f t="shared" si="93"/>
        <v>6840</v>
      </c>
      <c r="P299" s="23">
        <f t="shared" si="94"/>
        <v>3847.5</v>
      </c>
    </row>
    <row r="300" spans="1:16" ht="12.75">
      <c r="A300" s="85" t="s">
        <v>1306</v>
      </c>
      <c r="B300" s="2" t="s">
        <v>981</v>
      </c>
      <c r="C300" s="2" t="s">
        <v>1323</v>
      </c>
      <c r="D300" s="2" t="s">
        <v>1008</v>
      </c>
      <c r="E300" s="2" t="s">
        <v>1009</v>
      </c>
      <c r="F300" s="2">
        <v>572</v>
      </c>
      <c r="G300" s="17">
        <v>4.5</v>
      </c>
      <c r="H300" s="2">
        <v>8</v>
      </c>
      <c r="I300" s="15">
        <f t="shared" si="88"/>
        <v>2574</v>
      </c>
      <c r="J300" s="15">
        <f t="shared" si="89"/>
        <v>4576</v>
      </c>
      <c r="K300" s="22">
        <f t="shared" si="91"/>
        <v>128.70000000000002</v>
      </c>
      <c r="L300" s="22">
        <f t="shared" si="92"/>
        <v>228.8</v>
      </c>
      <c r="M300" s="22">
        <f t="shared" si="95"/>
        <v>228.8</v>
      </c>
      <c r="N300" s="22">
        <f t="shared" si="96"/>
        <v>128.70000000000002</v>
      </c>
      <c r="O300" s="29">
        <f t="shared" si="93"/>
        <v>4118.400000000001</v>
      </c>
      <c r="P300" s="23">
        <f t="shared" si="94"/>
        <v>2316.6000000000004</v>
      </c>
    </row>
    <row r="301" spans="1:16" ht="12.75">
      <c r="A301" s="85" t="s">
        <v>1307</v>
      </c>
      <c r="B301" s="2" t="s">
        <v>981</v>
      </c>
      <c r="C301" s="2" t="s">
        <v>1324</v>
      </c>
      <c r="D301" s="2" t="s">
        <v>1011</v>
      </c>
      <c r="E301" s="2" t="s">
        <v>1013</v>
      </c>
      <c r="F301" s="2">
        <v>780</v>
      </c>
      <c r="G301" s="17">
        <v>4.5</v>
      </c>
      <c r="H301" s="2">
        <v>8</v>
      </c>
      <c r="I301" s="15">
        <f t="shared" si="88"/>
        <v>3510</v>
      </c>
      <c r="J301" s="15">
        <f t="shared" si="89"/>
        <v>6240</v>
      </c>
      <c r="K301" s="22">
        <f t="shared" si="91"/>
        <v>175.5</v>
      </c>
      <c r="L301" s="22">
        <f t="shared" si="92"/>
        <v>312</v>
      </c>
      <c r="M301" s="22">
        <f t="shared" si="95"/>
        <v>312</v>
      </c>
      <c r="N301" s="22">
        <f t="shared" si="96"/>
        <v>175.5</v>
      </c>
      <c r="O301" s="29">
        <f t="shared" si="93"/>
        <v>5616</v>
      </c>
      <c r="P301" s="23">
        <f t="shared" si="94"/>
        <v>3159</v>
      </c>
    </row>
    <row r="302" spans="1:16" ht="12.75">
      <c r="A302" s="85" t="s">
        <v>1308</v>
      </c>
      <c r="B302" s="2" t="s">
        <v>981</v>
      </c>
      <c r="C302" s="2" t="s">
        <v>1325</v>
      </c>
      <c r="D302" s="2" t="s">
        <v>1015</v>
      </c>
      <c r="E302" s="2" t="s">
        <v>894</v>
      </c>
      <c r="F302" s="2">
        <v>850</v>
      </c>
      <c r="G302" s="17">
        <v>4.5</v>
      </c>
      <c r="H302" s="2">
        <v>8</v>
      </c>
      <c r="I302" s="15">
        <f t="shared" si="88"/>
        <v>3825</v>
      </c>
      <c r="J302" s="15">
        <f t="shared" si="89"/>
        <v>6800</v>
      </c>
      <c r="K302" s="22">
        <f t="shared" si="91"/>
        <v>191.25</v>
      </c>
      <c r="L302" s="22">
        <f t="shared" si="92"/>
        <v>340</v>
      </c>
      <c r="M302" s="22">
        <f t="shared" si="95"/>
        <v>340</v>
      </c>
      <c r="N302" s="22">
        <f t="shared" si="96"/>
        <v>191.25</v>
      </c>
      <c r="O302" s="29">
        <f t="shared" si="93"/>
        <v>6120</v>
      </c>
      <c r="P302" s="23">
        <f t="shared" si="94"/>
        <v>3442.5</v>
      </c>
    </row>
    <row r="303" spans="1:16" ht="12.75">
      <c r="A303" s="85" t="s">
        <v>1309</v>
      </c>
      <c r="B303" s="2" t="s">
        <v>981</v>
      </c>
      <c r="C303" s="2" t="s">
        <v>1326</v>
      </c>
      <c r="D303" s="2" t="s">
        <v>1016</v>
      </c>
      <c r="E303" s="2" t="s">
        <v>1018</v>
      </c>
      <c r="F303" s="2">
        <v>2060</v>
      </c>
      <c r="G303" s="17">
        <v>4.5</v>
      </c>
      <c r="H303" s="2">
        <v>8</v>
      </c>
      <c r="I303" s="15">
        <f t="shared" si="88"/>
        <v>9270</v>
      </c>
      <c r="J303" s="15">
        <f t="shared" si="89"/>
        <v>16480</v>
      </c>
      <c r="K303" s="22">
        <f t="shared" si="91"/>
        <v>463.5</v>
      </c>
      <c r="L303" s="22">
        <f t="shared" si="92"/>
        <v>824</v>
      </c>
      <c r="M303" s="22">
        <f t="shared" si="95"/>
        <v>824</v>
      </c>
      <c r="N303" s="22">
        <f t="shared" si="96"/>
        <v>463.5</v>
      </c>
      <c r="O303" s="29">
        <f t="shared" si="93"/>
        <v>14832</v>
      </c>
      <c r="P303" s="23">
        <f t="shared" si="94"/>
        <v>8343</v>
      </c>
    </row>
    <row r="304" spans="1:16" ht="12.75">
      <c r="A304" s="85" t="s">
        <v>1313</v>
      </c>
      <c r="B304" s="2" t="s">
        <v>981</v>
      </c>
      <c r="C304" s="2" t="s">
        <v>1330</v>
      </c>
      <c r="D304" s="2" t="s">
        <v>1026</v>
      </c>
      <c r="E304" s="2" t="s">
        <v>1028</v>
      </c>
      <c r="F304" s="2">
        <v>1050</v>
      </c>
      <c r="G304" s="17">
        <v>4.5</v>
      </c>
      <c r="H304" s="2">
        <v>8</v>
      </c>
      <c r="I304" s="15">
        <f t="shared" si="88"/>
        <v>4725</v>
      </c>
      <c r="J304" s="15">
        <f t="shared" si="89"/>
        <v>8400</v>
      </c>
      <c r="K304" s="22">
        <f t="shared" si="91"/>
        <v>236.25</v>
      </c>
      <c r="L304" s="22">
        <f t="shared" si="92"/>
        <v>420</v>
      </c>
      <c r="M304" s="22">
        <f t="shared" si="95"/>
        <v>420</v>
      </c>
      <c r="N304" s="22">
        <f t="shared" si="96"/>
        <v>236.25</v>
      </c>
      <c r="O304" s="29">
        <f t="shared" si="93"/>
        <v>7560</v>
      </c>
      <c r="P304" s="23">
        <f t="shared" si="94"/>
        <v>4252.5</v>
      </c>
    </row>
    <row r="305" spans="1:16" ht="12.75">
      <c r="A305" s="85" t="s">
        <v>1336</v>
      </c>
      <c r="B305" s="2" t="s">
        <v>981</v>
      </c>
      <c r="C305" s="2" t="s">
        <v>1331</v>
      </c>
      <c r="D305" s="2" t="s">
        <v>1032</v>
      </c>
      <c r="E305" s="2" t="s">
        <v>372</v>
      </c>
      <c r="F305" s="2">
        <v>500</v>
      </c>
      <c r="G305" s="17">
        <v>4.5</v>
      </c>
      <c r="H305" s="2">
        <v>8</v>
      </c>
      <c r="I305" s="15">
        <f t="shared" si="88"/>
        <v>2250</v>
      </c>
      <c r="J305" s="15">
        <f t="shared" si="89"/>
        <v>4000</v>
      </c>
      <c r="K305" s="22">
        <f t="shared" si="91"/>
        <v>112.5</v>
      </c>
      <c r="L305" s="22">
        <f t="shared" si="92"/>
        <v>200</v>
      </c>
      <c r="M305" s="22">
        <f t="shared" si="95"/>
        <v>200</v>
      </c>
      <c r="N305" s="22">
        <f t="shared" si="96"/>
        <v>112.5</v>
      </c>
      <c r="O305" s="29">
        <f t="shared" si="93"/>
        <v>3600</v>
      </c>
      <c r="P305" s="23">
        <f t="shared" si="94"/>
        <v>2025</v>
      </c>
    </row>
    <row r="306" spans="1:16" ht="12.75">
      <c r="A306" s="85" t="s">
        <v>1339</v>
      </c>
      <c r="B306" s="2" t="s">
        <v>981</v>
      </c>
      <c r="C306" s="2" t="s">
        <v>1332</v>
      </c>
      <c r="D306" s="2" t="s">
        <v>1033</v>
      </c>
      <c r="E306" s="2" t="s">
        <v>393</v>
      </c>
      <c r="F306" s="2">
        <v>300</v>
      </c>
      <c r="G306" s="17">
        <v>4.5</v>
      </c>
      <c r="H306" s="2">
        <v>8</v>
      </c>
      <c r="I306" s="15">
        <f t="shared" si="88"/>
        <v>1350</v>
      </c>
      <c r="J306" s="15">
        <f t="shared" si="89"/>
        <v>2400</v>
      </c>
      <c r="K306" s="22">
        <f t="shared" si="91"/>
        <v>67.5</v>
      </c>
      <c r="L306" s="22">
        <f t="shared" si="92"/>
        <v>120</v>
      </c>
      <c r="M306" s="22">
        <f t="shared" si="95"/>
        <v>120</v>
      </c>
      <c r="N306" s="22">
        <f t="shared" si="96"/>
        <v>67.5</v>
      </c>
      <c r="O306" s="29">
        <f t="shared" si="93"/>
        <v>2160</v>
      </c>
      <c r="P306" s="23">
        <f t="shared" si="94"/>
        <v>1215</v>
      </c>
    </row>
    <row r="307" spans="1:16" ht="12.75">
      <c r="A307" s="85" t="s">
        <v>1342</v>
      </c>
      <c r="B307" s="2" t="s">
        <v>981</v>
      </c>
      <c r="C307" s="2" t="s">
        <v>1333</v>
      </c>
      <c r="D307" s="2" t="s">
        <v>1035</v>
      </c>
      <c r="E307" s="2" t="s">
        <v>1037</v>
      </c>
      <c r="F307" s="2">
        <v>905</v>
      </c>
      <c r="G307" s="17">
        <v>4.5</v>
      </c>
      <c r="H307" s="2">
        <v>8</v>
      </c>
      <c r="I307" s="15">
        <f t="shared" si="88"/>
        <v>4072.5</v>
      </c>
      <c r="J307" s="15">
        <f t="shared" si="89"/>
        <v>7240</v>
      </c>
      <c r="K307" s="22">
        <f t="shared" si="91"/>
        <v>203.625</v>
      </c>
      <c r="L307" s="22">
        <f t="shared" si="92"/>
        <v>362</v>
      </c>
      <c r="M307" s="22">
        <f t="shared" si="95"/>
        <v>362</v>
      </c>
      <c r="N307" s="22">
        <f t="shared" si="96"/>
        <v>203.625</v>
      </c>
      <c r="O307" s="29">
        <f t="shared" si="93"/>
        <v>6516</v>
      </c>
      <c r="P307" s="23">
        <f t="shared" si="94"/>
        <v>3665.25</v>
      </c>
    </row>
    <row r="308" spans="1:16" ht="12.75">
      <c r="A308" s="85" t="s">
        <v>1347</v>
      </c>
      <c r="B308" s="2" t="s">
        <v>981</v>
      </c>
      <c r="C308" s="2" t="s">
        <v>1335</v>
      </c>
      <c r="D308" s="2" t="s">
        <v>1041</v>
      </c>
      <c r="E308" s="2" t="s">
        <v>1043</v>
      </c>
      <c r="F308" s="2">
        <v>340</v>
      </c>
      <c r="G308" s="17">
        <v>4.5</v>
      </c>
      <c r="H308" s="2">
        <v>8</v>
      </c>
      <c r="I308" s="15">
        <f t="shared" si="88"/>
        <v>1530</v>
      </c>
      <c r="J308" s="15">
        <f t="shared" si="89"/>
        <v>2720</v>
      </c>
      <c r="K308" s="22">
        <f t="shared" si="91"/>
        <v>76.5</v>
      </c>
      <c r="L308" s="22">
        <f t="shared" si="92"/>
        <v>136</v>
      </c>
      <c r="M308" s="22">
        <f t="shared" si="95"/>
        <v>136</v>
      </c>
      <c r="N308" s="22">
        <f t="shared" si="96"/>
        <v>76.5</v>
      </c>
      <c r="O308" s="29">
        <f t="shared" si="93"/>
        <v>2448</v>
      </c>
      <c r="P308" s="23">
        <f t="shared" si="94"/>
        <v>1377</v>
      </c>
    </row>
    <row r="309" spans="1:16" ht="12.75">
      <c r="A309" s="85" t="s">
        <v>1348</v>
      </c>
      <c r="B309" s="2" t="s">
        <v>981</v>
      </c>
      <c r="C309" s="2" t="s">
        <v>1337</v>
      </c>
      <c r="D309" s="2" t="s">
        <v>1069</v>
      </c>
      <c r="E309" s="2" t="s">
        <v>1100</v>
      </c>
      <c r="F309" s="2">
        <v>400</v>
      </c>
      <c r="G309" s="17">
        <v>3.5</v>
      </c>
      <c r="H309" s="2">
        <v>8</v>
      </c>
      <c r="I309" s="15">
        <f t="shared" si="88"/>
        <v>1400</v>
      </c>
      <c r="J309" s="15">
        <f t="shared" si="89"/>
        <v>3200</v>
      </c>
      <c r="K309" s="22">
        <f t="shared" si="91"/>
        <v>70</v>
      </c>
      <c r="L309" s="22">
        <f t="shared" si="92"/>
        <v>160</v>
      </c>
      <c r="M309" s="22">
        <f t="shared" si="95"/>
        <v>160</v>
      </c>
      <c r="N309" s="22">
        <f t="shared" si="96"/>
        <v>70</v>
      </c>
      <c r="O309" s="29">
        <f t="shared" si="93"/>
        <v>2880</v>
      </c>
      <c r="P309" s="23">
        <f t="shared" si="94"/>
        <v>1260</v>
      </c>
    </row>
    <row r="310" spans="1:16" ht="12.75">
      <c r="A310" s="85" t="s">
        <v>1350</v>
      </c>
      <c r="B310" s="2" t="s">
        <v>981</v>
      </c>
      <c r="C310" s="2" t="s">
        <v>1340</v>
      </c>
      <c r="D310" s="2" t="s">
        <v>1069</v>
      </c>
      <c r="E310" s="2" t="s">
        <v>1392</v>
      </c>
      <c r="F310" s="2">
        <v>780</v>
      </c>
      <c r="G310" s="17">
        <v>3.5</v>
      </c>
      <c r="H310" s="2">
        <v>8</v>
      </c>
      <c r="I310" s="15">
        <f t="shared" si="88"/>
        <v>2730</v>
      </c>
      <c r="J310" s="15">
        <f t="shared" si="89"/>
        <v>6240</v>
      </c>
      <c r="K310" s="22">
        <f t="shared" si="91"/>
        <v>136.5</v>
      </c>
      <c r="L310" s="22">
        <f t="shared" si="92"/>
        <v>312</v>
      </c>
      <c r="M310" s="22">
        <f t="shared" si="95"/>
        <v>312</v>
      </c>
      <c r="N310" s="22">
        <f t="shared" si="96"/>
        <v>136.5</v>
      </c>
      <c r="O310" s="29">
        <f t="shared" si="93"/>
        <v>5616</v>
      </c>
      <c r="P310" s="23">
        <f t="shared" si="94"/>
        <v>2457</v>
      </c>
    </row>
    <row r="311" spans="1:16" ht="12.75">
      <c r="A311" s="85" t="s">
        <v>1352</v>
      </c>
      <c r="B311" s="2" t="s">
        <v>981</v>
      </c>
      <c r="C311" s="2" t="s">
        <v>1343</v>
      </c>
      <c r="D311" s="2" t="s">
        <v>1069</v>
      </c>
      <c r="E311" s="2" t="s">
        <v>1421</v>
      </c>
      <c r="F311" s="2">
        <v>180</v>
      </c>
      <c r="G311" s="17">
        <v>3.5</v>
      </c>
      <c r="H311" s="2">
        <v>8</v>
      </c>
      <c r="I311" s="15">
        <f t="shared" si="88"/>
        <v>630</v>
      </c>
      <c r="J311" s="15">
        <f t="shared" si="89"/>
        <v>1440</v>
      </c>
      <c r="K311" s="22">
        <f t="shared" si="91"/>
        <v>31.5</v>
      </c>
      <c r="L311" s="22">
        <f t="shared" si="92"/>
        <v>72</v>
      </c>
      <c r="M311" s="22">
        <f t="shared" si="95"/>
        <v>72</v>
      </c>
      <c r="N311" s="22">
        <f t="shared" si="96"/>
        <v>31.5</v>
      </c>
      <c r="O311" s="29">
        <f t="shared" si="93"/>
        <v>1296</v>
      </c>
      <c r="P311" s="23">
        <f t="shared" si="94"/>
        <v>567</v>
      </c>
    </row>
    <row r="312" spans="1:16" ht="12.75">
      <c r="A312" s="85" t="s">
        <v>1372</v>
      </c>
      <c r="B312" s="2" t="s">
        <v>981</v>
      </c>
      <c r="C312" s="2" t="s">
        <v>1414</v>
      </c>
      <c r="D312" s="2" t="s">
        <v>1069</v>
      </c>
      <c r="E312" s="2" t="s">
        <v>1374</v>
      </c>
      <c r="F312" s="2">
        <v>250</v>
      </c>
      <c r="G312" s="17">
        <v>3.5</v>
      </c>
      <c r="H312" s="2">
        <v>8</v>
      </c>
      <c r="I312" s="15">
        <f t="shared" si="88"/>
        <v>875</v>
      </c>
      <c r="J312" s="15">
        <f t="shared" si="89"/>
        <v>2000</v>
      </c>
      <c r="K312" s="22">
        <f t="shared" si="91"/>
        <v>43.75</v>
      </c>
      <c r="L312" s="22">
        <f t="shared" si="92"/>
        <v>100</v>
      </c>
      <c r="M312" s="22">
        <f t="shared" si="95"/>
        <v>100</v>
      </c>
      <c r="N312" s="22">
        <f t="shared" si="96"/>
        <v>43.75</v>
      </c>
      <c r="O312" s="29">
        <f t="shared" si="93"/>
        <v>1800</v>
      </c>
      <c r="P312" s="23">
        <f t="shared" si="94"/>
        <v>787.5</v>
      </c>
    </row>
    <row r="313" spans="1:16" ht="12.75">
      <c r="A313" s="85" t="s">
        <v>1615</v>
      </c>
      <c r="B313" s="2" t="s">
        <v>981</v>
      </c>
      <c r="C313" s="2" t="s">
        <v>1415</v>
      </c>
      <c r="D313" s="2" t="s">
        <v>1069</v>
      </c>
      <c r="E313" s="2" t="s">
        <v>1422</v>
      </c>
      <c r="F313" s="2">
        <v>80</v>
      </c>
      <c r="G313" s="17">
        <v>3.5</v>
      </c>
      <c r="H313" s="2">
        <v>8</v>
      </c>
      <c r="I313" s="15">
        <f t="shared" si="88"/>
        <v>280</v>
      </c>
      <c r="J313" s="15">
        <f t="shared" si="89"/>
        <v>640</v>
      </c>
      <c r="K313" s="22">
        <f t="shared" si="91"/>
        <v>14</v>
      </c>
      <c r="L313" s="22">
        <f t="shared" si="92"/>
        <v>32</v>
      </c>
      <c r="M313" s="22">
        <f t="shared" si="95"/>
        <v>32</v>
      </c>
      <c r="N313" s="22">
        <f t="shared" si="96"/>
        <v>14</v>
      </c>
      <c r="O313" s="29">
        <f t="shared" si="93"/>
        <v>576</v>
      </c>
      <c r="P313" s="23">
        <f t="shared" si="94"/>
        <v>252</v>
      </c>
    </row>
    <row r="314" spans="1:16" ht="12.75">
      <c r="A314" s="85" t="s">
        <v>1616</v>
      </c>
      <c r="B314" s="2" t="s">
        <v>981</v>
      </c>
      <c r="C314" s="2" t="s">
        <v>1416</v>
      </c>
      <c r="D314" s="2" t="s">
        <v>1069</v>
      </c>
      <c r="E314" s="2" t="s">
        <v>1388</v>
      </c>
      <c r="F314" s="2">
        <v>540</v>
      </c>
      <c r="G314" s="17">
        <v>3.5</v>
      </c>
      <c r="H314" s="2">
        <v>8</v>
      </c>
      <c r="I314" s="15">
        <f t="shared" si="88"/>
        <v>1890</v>
      </c>
      <c r="J314" s="15">
        <f t="shared" si="89"/>
        <v>4320</v>
      </c>
      <c r="K314" s="22">
        <f t="shared" si="91"/>
        <v>94.5</v>
      </c>
      <c r="L314" s="22">
        <f t="shared" si="92"/>
        <v>216</v>
      </c>
      <c r="M314" s="22">
        <f t="shared" si="95"/>
        <v>216</v>
      </c>
      <c r="N314" s="22">
        <f t="shared" si="96"/>
        <v>94.5</v>
      </c>
      <c r="O314" s="29">
        <f t="shared" si="93"/>
        <v>3888</v>
      </c>
      <c r="P314" s="23">
        <f t="shared" si="94"/>
        <v>1701</v>
      </c>
    </row>
    <row r="315" spans="1:16" ht="12.75">
      <c r="A315" s="85" t="s">
        <v>1617</v>
      </c>
      <c r="B315" s="2" t="s">
        <v>981</v>
      </c>
      <c r="C315" s="2" t="s">
        <v>1417</v>
      </c>
      <c r="D315" s="2" t="s">
        <v>1069</v>
      </c>
      <c r="E315" s="2" t="s">
        <v>1423</v>
      </c>
      <c r="F315" s="2">
        <v>380</v>
      </c>
      <c r="G315" s="17">
        <v>3.5</v>
      </c>
      <c r="H315" s="2">
        <v>8</v>
      </c>
      <c r="I315" s="15">
        <f t="shared" si="88"/>
        <v>1330</v>
      </c>
      <c r="J315" s="15">
        <f t="shared" si="89"/>
        <v>3040</v>
      </c>
      <c r="K315" s="22">
        <f t="shared" si="91"/>
        <v>66.5</v>
      </c>
      <c r="L315" s="22">
        <f t="shared" si="92"/>
        <v>152</v>
      </c>
      <c r="M315" s="22">
        <f t="shared" si="95"/>
        <v>152</v>
      </c>
      <c r="N315" s="22">
        <f t="shared" si="96"/>
        <v>66.5</v>
      </c>
      <c r="O315" s="29">
        <f t="shared" si="93"/>
        <v>2736</v>
      </c>
      <c r="P315" s="23">
        <f t="shared" si="94"/>
        <v>1197</v>
      </c>
    </row>
    <row r="316" spans="1:16" ht="12.75">
      <c r="A316" s="85" t="s">
        <v>1618</v>
      </c>
      <c r="B316" s="2" t="s">
        <v>981</v>
      </c>
      <c r="C316" s="2" t="s">
        <v>1418</v>
      </c>
      <c r="D316" s="2" t="s">
        <v>1069</v>
      </c>
      <c r="E316" s="2" t="s">
        <v>1424</v>
      </c>
      <c r="F316" s="2">
        <v>890</v>
      </c>
      <c r="G316" s="17">
        <v>3.5</v>
      </c>
      <c r="H316" s="2">
        <v>8</v>
      </c>
      <c r="I316" s="15">
        <f t="shared" si="88"/>
        <v>3115</v>
      </c>
      <c r="J316" s="15">
        <f t="shared" si="89"/>
        <v>7120</v>
      </c>
      <c r="K316" s="22">
        <f t="shared" si="91"/>
        <v>155.75</v>
      </c>
      <c r="L316" s="22">
        <f t="shared" si="92"/>
        <v>356</v>
      </c>
      <c r="M316" s="22">
        <f t="shared" si="95"/>
        <v>356</v>
      </c>
      <c r="N316" s="22">
        <f t="shared" si="96"/>
        <v>155.75</v>
      </c>
      <c r="O316" s="29">
        <f t="shared" si="93"/>
        <v>6408</v>
      </c>
      <c r="P316" s="23">
        <f t="shared" si="94"/>
        <v>2803.5</v>
      </c>
    </row>
    <row r="317" spans="1:16" ht="12.75">
      <c r="A317" s="85" t="s">
        <v>1619</v>
      </c>
      <c r="B317" s="2" t="s">
        <v>981</v>
      </c>
      <c r="C317" s="2" t="s">
        <v>1419</v>
      </c>
      <c r="D317" s="2" t="s">
        <v>1069</v>
      </c>
      <c r="E317" s="2" t="s">
        <v>1074</v>
      </c>
      <c r="F317" s="2">
        <v>200</v>
      </c>
      <c r="G317" s="17">
        <v>3.5</v>
      </c>
      <c r="H317" s="2">
        <v>8</v>
      </c>
      <c r="I317" s="15">
        <f t="shared" si="88"/>
        <v>700</v>
      </c>
      <c r="J317" s="15">
        <f t="shared" si="89"/>
        <v>1600</v>
      </c>
      <c r="K317" s="22">
        <f t="shared" si="91"/>
        <v>35</v>
      </c>
      <c r="L317" s="22">
        <f t="shared" si="92"/>
        <v>80</v>
      </c>
      <c r="M317" s="22">
        <f t="shared" si="95"/>
        <v>80</v>
      </c>
      <c r="N317" s="22">
        <f t="shared" si="96"/>
        <v>35</v>
      </c>
      <c r="O317" s="29">
        <f t="shared" si="93"/>
        <v>1440</v>
      </c>
      <c r="P317" s="23">
        <f t="shared" si="94"/>
        <v>630</v>
      </c>
    </row>
    <row r="318" spans="1:16" ht="12.75">
      <c r="A318" s="85" t="s">
        <v>1620</v>
      </c>
      <c r="B318" s="2" t="s">
        <v>981</v>
      </c>
      <c r="C318" s="2" t="s">
        <v>1420</v>
      </c>
      <c r="D318" s="2" t="s">
        <v>1069</v>
      </c>
      <c r="E318" s="2" t="s">
        <v>1376</v>
      </c>
      <c r="F318" s="2">
        <v>530</v>
      </c>
      <c r="G318" s="17">
        <v>3.5</v>
      </c>
      <c r="H318" s="2">
        <v>8</v>
      </c>
      <c r="I318" s="15">
        <f t="shared" si="88"/>
        <v>1855</v>
      </c>
      <c r="J318" s="15">
        <f t="shared" si="89"/>
        <v>4240</v>
      </c>
      <c r="K318" s="22">
        <f t="shared" si="91"/>
        <v>92.75</v>
      </c>
      <c r="L318" s="22">
        <f t="shared" si="92"/>
        <v>212</v>
      </c>
      <c r="M318" s="22">
        <f t="shared" si="95"/>
        <v>212</v>
      </c>
      <c r="N318" s="22">
        <f t="shared" si="96"/>
        <v>92.75</v>
      </c>
      <c r="O318" s="29">
        <f t="shared" si="93"/>
        <v>3816</v>
      </c>
      <c r="P318" s="23">
        <f t="shared" si="94"/>
        <v>1669.5</v>
      </c>
    </row>
    <row r="319" spans="7:16" ht="12.75">
      <c r="G319" s="17"/>
      <c r="H319" s="2"/>
      <c r="I319" s="15"/>
      <c r="J319" s="15"/>
      <c r="K319" s="37">
        <f aca="true" t="shared" si="97" ref="K319:P319">SUM(K295:K318)</f>
        <v>4805.375</v>
      </c>
      <c r="L319" s="37">
        <f t="shared" si="97"/>
        <v>7830</v>
      </c>
      <c r="M319" s="37">
        <f t="shared" si="97"/>
        <v>7830</v>
      </c>
      <c r="N319" s="37">
        <f t="shared" si="97"/>
        <v>4805.375</v>
      </c>
      <c r="O319" s="38">
        <f t="shared" si="97"/>
        <v>140940</v>
      </c>
      <c r="P319" s="34">
        <f t="shared" si="97"/>
        <v>86496.75</v>
      </c>
    </row>
    <row r="320" spans="8:16" ht="12.75">
      <c r="H320" s="2"/>
      <c r="I320" s="15"/>
      <c r="J320" s="15"/>
      <c r="K320" s="2"/>
      <c r="L320" s="2"/>
      <c r="M320" s="2"/>
      <c r="N320" s="2"/>
      <c r="O320" s="30"/>
      <c r="P320" s="2"/>
    </row>
    <row r="321" spans="1:16" ht="12.75">
      <c r="A321" s="81" t="s">
        <v>1621</v>
      </c>
      <c r="B321" s="10" t="s">
        <v>1658</v>
      </c>
      <c r="C321" s="10" t="s">
        <v>1651</v>
      </c>
      <c r="D321" s="10" t="s">
        <v>1069</v>
      </c>
      <c r="E321" s="4" t="s">
        <v>1781</v>
      </c>
      <c r="F321" s="10">
        <v>1260</v>
      </c>
      <c r="G321" s="4">
        <v>4.5</v>
      </c>
      <c r="H321" s="2">
        <v>8</v>
      </c>
      <c r="I321" s="15">
        <f t="shared" si="88"/>
        <v>5670</v>
      </c>
      <c r="J321" s="15">
        <f t="shared" si="89"/>
        <v>10080</v>
      </c>
      <c r="K321" s="22">
        <f aca="true" t="shared" si="98" ref="K321:K331">PRODUCT((F321*0.05),G321)</f>
        <v>283.5</v>
      </c>
      <c r="L321" s="22">
        <f aca="true" t="shared" si="99" ref="L321:L331">PRODUCT((F321*0.05),H321)</f>
        <v>504</v>
      </c>
      <c r="M321" s="22">
        <f>PRODUCT((F321*0.05),H321)</f>
        <v>504</v>
      </c>
      <c r="N321" s="22">
        <f>PRODUCT((F321*0.05),G321)</f>
        <v>283.5</v>
      </c>
      <c r="O321" s="29">
        <f aca="true" t="shared" si="100" ref="O321:O331">PRODUCT((F321*0.9),H321)</f>
        <v>9072</v>
      </c>
      <c r="P321" s="23">
        <f>PRODUCT(F321*0.9,G321)</f>
        <v>5103</v>
      </c>
    </row>
    <row r="322" spans="1:16" ht="12.75">
      <c r="A322" s="81" t="s">
        <v>1623</v>
      </c>
      <c r="B322" s="10" t="s">
        <v>1658</v>
      </c>
      <c r="C322" s="10" t="s">
        <v>1653</v>
      </c>
      <c r="D322" s="10" t="s">
        <v>1069</v>
      </c>
      <c r="E322" s="4" t="s">
        <v>1745</v>
      </c>
      <c r="F322" s="10">
        <v>960</v>
      </c>
      <c r="G322" s="4">
        <v>4.5</v>
      </c>
      <c r="H322" s="2">
        <v>8</v>
      </c>
      <c r="I322" s="15">
        <f t="shared" si="88"/>
        <v>4320</v>
      </c>
      <c r="J322" s="15">
        <f t="shared" si="89"/>
        <v>7680</v>
      </c>
      <c r="K322" s="22">
        <f t="shared" si="98"/>
        <v>216</v>
      </c>
      <c r="L322" s="22">
        <f t="shared" si="99"/>
        <v>384</v>
      </c>
      <c r="M322" s="22">
        <f>PRODUCT((F322*0.05),H322)</f>
        <v>384</v>
      </c>
      <c r="N322" s="22">
        <f>PRODUCT((F322*0.05),G322)</f>
        <v>216</v>
      </c>
      <c r="O322" s="29">
        <f t="shared" si="100"/>
        <v>6912</v>
      </c>
      <c r="P322" s="23">
        <f>PRODUCT(F322*0.9,G322)</f>
        <v>3888</v>
      </c>
    </row>
    <row r="323" spans="2:16" ht="12.75">
      <c r="B323" s="10"/>
      <c r="C323" s="10"/>
      <c r="D323" s="10"/>
      <c r="E323" s="10"/>
      <c r="F323" s="10"/>
      <c r="G323" s="4"/>
      <c r="H323" s="2"/>
      <c r="I323" s="15"/>
      <c r="J323" s="15"/>
      <c r="K323" s="37">
        <f aca="true" t="shared" si="101" ref="K323:P323">SUM(K321:K322)</f>
        <v>499.5</v>
      </c>
      <c r="L323" s="37">
        <f t="shared" si="101"/>
        <v>888</v>
      </c>
      <c r="M323" s="37">
        <f t="shared" si="101"/>
        <v>888</v>
      </c>
      <c r="N323" s="37">
        <f t="shared" si="101"/>
        <v>499.5</v>
      </c>
      <c r="O323" s="38">
        <f t="shared" si="101"/>
        <v>15984</v>
      </c>
      <c r="P323" s="34">
        <f t="shared" si="101"/>
        <v>8991</v>
      </c>
    </row>
    <row r="324" spans="2:16" ht="12.75">
      <c r="B324" s="10"/>
      <c r="C324" s="10"/>
      <c r="D324" s="10"/>
      <c r="E324" s="10"/>
      <c r="F324" s="10"/>
      <c r="G324" s="9"/>
      <c r="H324" s="2"/>
      <c r="I324" s="15"/>
      <c r="J324" s="15"/>
      <c r="K324" s="22"/>
      <c r="L324" s="22"/>
      <c r="M324" s="22"/>
      <c r="N324" s="22"/>
      <c r="O324" s="29"/>
      <c r="P324" s="23"/>
    </row>
    <row r="325" spans="1:16" ht="12.75">
      <c r="A325" s="81" t="s">
        <v>1624</v>
      </c>
      <c r="B325" s="10" t="s">
        <v>1659</v>
      </c>
      <c r="C325" s="10" t="s">
        <v>1654</v>
      </c>
      <c r="D325" s="2" t="s">
        <v>1667</v>
      </c>
      <c r="E325" s="2" t="s">
        <v>1750</v>
      </c>
      <c r="F325" s="10">
        <v>1190</v>
      </c>
      <c r="G325" s="4">
        <v>4.5</v>
      </c>
      <c r="H325" s="2">
        <v>8</v>
      </c>
      <c r="I325" s="15">
        <f t="shared" si="88"/>
        <v>5355</v>
      </c>
      <c r="J325" s="15">
        <f t="shared" si="89"/>
        <v>9520</v>
      </c>
      <c r="K325" s="22">
        <f t="shared" si="98"/>
        <v>267.75</v>
      </c>
      <c r="L325" s="22">
        <f t="shared" si="99"/>
        <v>476</v>
      </c>
      <c r="M325" s="22">
        <f>PRODUCT((F325*0.05),H325)</f>
        <v>476</v>
      </c>
      <c r="N325" s="22">
        <f>PRODUCT((F325*0.05),G325)</f>
        <v>267.75</v>
      </c>
      <c r="O325" s="29">
        <f t="shared" si="100"/>
        <v>8568</v>
      </c>
      <c r="P325" s="23">
        <f>PRODUCT(F325*0.9,G325)</f>
        <v>4819.5</v>
      </c>
    </row>
    <row r="326" spans="1:16" ht="12.75">
      <c r="A326" s="81" t="s">
        <v>1626</v>
      </c>
      <c r="B326" s="10" t="s">
        <v>1659</v>
      </c>
      <c r="C326" s="10" t="s">
        <v>1656</v>
      </c>
      <c r="D326" s="10" t="s">
        <v>1069</v>
      </c>
      <c r="E326" s="10" t="s">
        <v>1657</v>
      </c>
      <c r="F326" s="10">
        <v>690</v>
      </c>
      <c r="G326" s="17">
        <v>3.5</v>
      </c>
      <c r="H326" s="2">
        <v>8</v>
      </c>
      <c r="I326" s="15">
        <f t="shared" si="88"/>
        <v>2415</v>
      </c>
      <c r="J326" s="15">
        <f t="shared" si="89"/>
        <v>5520</v>
      </c>
      <c r="K326" s="22">
        <f t="shared" si="98"/>
        <v>120.75</v>
      </c>
      <c r="L326" s="22">
        <f t="shared" si="99"/>
        <v>276</v>
      </c>
      <c r="M326" s="22">
        <f>PRODUCT((F326*0.05),H326)</f>
        <v>276</v>
      </c>
      <c r="N326" s="22">
        <f>PRODUCT((F326*0.05),G326)</f>
        <v>120.75</v>
      </c>
      <c r="O326" s="29">
        <f t="shared" si="100"/>
        <v>4968</v>
      </c>
      <c r="P326" s="23">
        <f>PRODUCT(F326*0.9,G326)</f>
        <v>2173.5</v>
      </c>
    </row>
    <row r="327" spans="1:16" ht="12.75">
      <c r="A327" s="81" t="s">
        <v>1627</v>
      </c>
      <c r="B327" s="10" t="s">
        <v>1659</v>
      </c>
      <c r="C327" s="2" t="s">
        <v>1752</v>
      </c>
      <c r="D327" s="2" t="s">
        <v>1667</v>
      </c>
      <c r="E327" s="2" t="s">
        <v>1753</v>
      </c>
      <c r="F327" s="10">
        <v>1320</v>
      </c>
      <c r="G327" s="17">
        <v>4.5</v>
      </c>
      <c r="H327" s="2">
        <v>8</v>
      </c>
      <c r="I327" s="15">
        <f t="shared" si="88"/>
        <v>5940</v>
      </c>
      <c r="J327" s="15">
        <f t="shared" si="89"/>
        <v>10560</v>
      </c>
      <c r="K327" s="22">
        <f t="shared" si="98"/>
        <v>297</v>
      </c>
      <c r="L327" s="22">
        <f t="shared" si="99"/>
        <v>528</v>
      </c>
      <c r="M327" s="22">
        <f>PRODUCT((F327*0.05),H327)</f>
        <v>528</v>
      </c>
      <c r="N327" s="22">
        <f>PRODUCT((F327*0.05),G327)</f>
        <v>297</v>
      </c>
      <c r="O327" s="29">
        <f t="shared" si="100"/>
        <v>9504</v>
      </c>
      <c r="P327" s="23">
        <f>PRODUCT(F327*0.9,G327)</f>
        <v>5346</v>
      </c>
    </row>
    <row r="328" spans="2:16" ht="12.75">
      <c r="B328" s="10"/>
      <c r="C328" s="10"/>
      <c r="D328" s="10"/>
      <c r="E328" s="10"/>
      <c r="F328" s="10"/>
      <c r="G328" s="17"/>
      <c r="H328" s="2"/>
      <c r="I328" s="15"/>
      <c r="J328" s="15"/>
      <c r="K328" s="37">
        <f aca="true" t="shared" si="102" ref="K328:P328">SUM(K325:K327)</f>
        <v>685.5</v>
      </c>
      <c r="L328" s="37">
        <f t="shared" si="102"/>
        <v>1280</v>
      </c>
      <c r="M328" s="37">
        <f t="shared" si="102"/>
        <v>1280</v>
      </c>
      <c r="N328" s="37">
        <f t="shared" si="102"/>
        <v>685.5</v>
      </c>
      <c r="O328" s="38">
        <f t="shared" si="102"/>
        <v>23040</v>
      </c>
      <c r="P328" s="34">
        <f t="shared" si="102"/>
        <v>12339</v>
      </c>
    </row>
    <row r="329" spans="2:16" ht="12.75">
      <c r="B329" s="9"/>
      <c r="C329" s="9"/>
      <c r="D329" s="9"/>
      <c r="E329" s="9"/>
      <c r="F329" s="9"/>
      <c r="G329" s="9"/>
      <c r="H329" s="2"/>
      <c r="I329" s="15"/>
      <c r="J329" s="15"/>
      <c r="K329" s="22"/>
      <c r="L329" s="22"/>
      <c r="M329" s="22"/>
      <c r="N329" s="22"/>
      <c r="O329" s="29"/>
      <c r="P329" s="23"/>
    </row>
    <row r="330" spans="1:16" ht="12.75">
      <c r="A330" s="86" t="s">
        <v>1644</v>
      </c>
      <c r="B330" s="4" t="s">
        <v>147</v>
      </c>
      <c r="C330" s="4" t="s">
        <v>1661</v>
      </c>
      <c r="D330" s="4" t="s">
        <v>1351</v>
      </c>
      <c r="E330" s="4" t="s">
        <v>1663</v>
      </c>
      <c r="F330" s="4">
        <v>500</v>
      </c>
      <c r="G330" s="4">
        <v>9</v>
      </c>
      <c r="H330" s="2">
        <v>8</v>
      </c>
      <c r="I330" s="15">
        <f t="shared" si="88"/>
        <v>4500</v>
      </c>
      <c r="J330" s="15">
        <f t="shared" si="89"/>
        <v>4000</v>
      </c>
      <c r="K330" s="37">
        <f t="shared" si="98"/>
        <v>225</v>
      </c>
      <c r="L330" s="37">
        <f t="shared" si="99"/>
        <v>200</v>
      </c>
      <c r="M330" s="37">
        <f>PRODUCT((F330*0.05),H330)</f>
        <v>200</v>
      </c>
      <c r="N330" s="37">
        <f>PRODUCT((F330*0.05),G330)</f>
        <v>225</v>
      </c>
      <c r="O330" s="38">
        <f t="shared" si="100"/>
        <v>3600</v>
      </c>
      <c r="P330" s="34">
        <f>PRODUCT(F330*0.9,G330)</f>
        <v>4050</v>
      </c>
    </row>
    <row r="331" spans="1:16" ht="12.75">
      <c r="A331" s="87" t="s">
        <v>1645</v>
      </c>
      <c r="B331" s="4" t="s">
        <v>1665</v>
      </c>
      <c r="C331" s="4" t="s">
        <v>1666</v>
      </c>
      <c r="D331" s="4" t="s">
        <v>1667</v>
      </c>
      <c r="E331" s="4" t="s">
        <v>1669</v>
      </c>
      <c r="F331" s="4">
        <v>1500</v>
      </c>
      <c r="G331" s="4">
        <v>7</v>
      </c>
      <c r="H331" s="2">
        <v>8</v>
      </c>
      <c r="I331" s="15">
        <f t="shared" si="88"/>
        <v>10500</v>
      </c>
      <c r="J331" s="15">
        <f t="shared" si="89"/>
        <v>12000</v>
      </c>
      <c r="K331" s="37">
        <f t="shared" si="98"/>
        <v>525</v>
      </c>
      <c r="L331" s="37">
        <f t="shared" si="99"/>
        <v>600</v>
      </c>
      <c r="M331" s="37">
        <f>PRODUCT((F331*0.05),H331)</f>
        <v>600</v>
      </c>
      <c r="N331" s="37">
        <f>PRODUCT((F331*0.05),G331)</f>
        <v>525</v>
      </c>
      <c r="O331" s="38">
        <f t="shared" si="100"/>
        <v>10800</v>
      </c>
      <c r="P331" s="34">
        <f>PRODUCT(F331*0.9,G331)</f>
        <v>9450</v>
      </c>
    </row>
    <row r="332" spans="8:17" ht="12.75">
      <c r="H332" s="2"/>
      <c r="I332" s="2"/>
      <c r="J332" s="2"/>
      <c r="K332" s="23"/>
      <c r="L332" s="23"/>
      <c r="M332" s="23"/>
      <c r="N332" s="23"/>
      <c r="O332" s="40"/>
      <c r="P332" s="23"/>
      <c r="Q332" s="43"/>
    </row>
    <row r="333" spans="1:16" ht="12" customHeight="1">
      <c r="A333" s="356" t="s">
        <v>1699</v>
      </c>
      <c r="B333" s="357"/>
      <c r="C333" s="357"/>
      <c r="D333" s="357"/>
      <c r="E333" s="358"/>
      <c r="F333" s="143">
        <f>SUM(F13:F332)</f>
        <v>226008</v>
      </c>
      <c r="G333" s="356"/>
      <c r="H333" s="358"/>
      <c r="I333" s="144">
        <f>SUM(I13:I332)</f>
        <v>1215319</v>
      </c>
      <c r="J333" s="144">
        <f>SUM(J13:J332)</f>
        <v>1808064</v>
      </c>
      <c r="K333" s="140">
        <v>60785.75000000001</v>
      </c>
      <c r="L333" s="140">
        <v>90403.20000000003</v>
      </c>
      <c r="M333" s="140">
        <v>90403</v>
      </c>
      <c r="N333" s="140">
        <v>60786</v>
      </c>
      <c r="O333" s="141">
        <v>1627257.5999999994</v>
      </c>
      <c r="P333" s="140">
        <v>1094143.5</v>
      </c>
    </row>
    <row r="334" spans="1:16" ht="12" customHeight="1">
      <c r="A334" s="150"/>
      <c r="B334" s="150"/>
      <c r="C334" s="150"/>
      <c r="D334" s="150"/>
      <c r="E334" s="150"/>
      <c r="F334" s="151"/>
      <c r="G334" s="150"/>
      <c r="H334" s="150"/>
      <c r="I334" s="152"/>
      <c r="J334" s="152"/>
      <c r="K334" s="153"/>
      <c r="L334" s="153"/>
      <c r="M334" s="153"/>
      <c r="N334" s="153"/>
      <c r="O334" s="153"/>
      <c r="P334" s="153"/>
    </row>
    <row r="335" spans="1:16" ht="12" customHeight="1">
      <c r="A335" s="150"/>
      <c r="B335" s="150"/>
      <c r="C335" s="150"/>
      <c r="D335" s="150"/>
      <c r="E335" s="150"/>
      <c r="F335" s="151"/>
      <c r="G335" s="150"/>
      <c r="H335" s="150"/>
      <c r="I335" s="152"/>
      <c r="J335" s="152"/>
      <c r="K335" s="153"/>
      <c r="L335" s="153"/>
      <c r="M335" s="153"/>
      <c r="N335" s="153"/>
      <c r="O335" s="153"/>
      <c r="P335" s="153"/>
    </row>
    <row r="336" spans="1:6" s="5" customFormat="1" ht="12.75" customHeight="1">
      <c r="A336" s="16"/>
      <c r="B336" s="16"/>
      <c r="C336" s="16"/>
      <c r="D336" s="16"/>
      <c r="E336" s="16"/>
      <c r="F336" s="18"/>
    </row>
    <row r="337" spans="1:16" s="5" customFormat="1" ht="12.75" customHeight="1">
      <c r="A337" s="367" t="s">
        <v>1811</v>
      </c>
      <c r="B337" s="367"/>
      <c r="C337" s="367"/>
      <c r="D337" s="367"/>
      <c r="E337" s="367"/>
      <c r="F337" s="367"/>
      <c r="G337" s="367"/>
      <c r="H337" s="367"/>
      <c r="I337" s="367"/>
      <c r="J337" s="367"/>
      <c r="K337" s="367"/>
      <c r="L337" s="367"/>
      <c r="M337" s="367"/>
      <c r="N337" s="367"/>
      <c r="O337" s="367"/>
      <c r="P337" s="367"/>
    </row>
    <row r="338" s="5" customFormat="1" ht="11.25" customHeight="1"/>
    <row r="339" spans="1:16" s="5" customFormat="1" ht="11.25" customHeight="1">
      <c r="A339" s="368" t="s">
        <v>457</v>
      </c>
      <c r="B339" s="359" t="s">
        <v>1783</v>
      </c>
      <c r="C339" s="371" t="s">
        <v>1775</v>
      </c>
      <c r="D339" s="374" t="s">
        <v>1778</v>
      </c>
      <c r="E339" s="375" t="s">
        <v>465</v>
      </c>
      <c r="F339" s="359" t="s">
        <v>1776</v>
      </c>
      <c r="G339" s="348" t="s">
        <v>1777</v>
      </c>
      <c r="H339" s="349"/>
      <c r="I339" s="348" t="s">
        <v>1677</v>
      </c>
      <c r="J339" s="350"/>
      <c r="K339" s="365" t="s">
        <v>1683</v>
      </c>
      <c r="L339" s="365"/>
      <c r="M339" s="365"/>
      <c r="N339" s="365"/>
      <c r="O339" s="365"/>
      <c r="P339" s="365"/>
    </row>
    <row r="340" spans="1:16" s="5" customFormat="1" ht="11.25" customHeight="1">
      <c r="A340" s="369"/>
      <c r="B340" s="360"/>
      <c r="C340" s="372"/>
      <c r="D340" s="362"/>
      <c r="E340" s="376"/>
      <c r="F340" s="360"/>
      <c r="G340" s="359" t="s">
        <v>1678</v>
      </c>
      <c r="H340" s="359" t="s">
        <v>1679</v>
      </c>
      <c r="I340" s="359" t="s">
        <v>1812</v>
      </c>
      <c r="J340" s="359" t="s">
        <v>1813</v>
      </c>
      <c r="K340" s="360" t="s">
        <v>1688</v>
      </c>
      <c r="L340" s="360" t="s">
        <v>1689</v>
      </c>
      <c r="M340" s="360" t="s">
        <v>1684</v>
      </c>
      <c r="N340" s="360" t="s">
        <v>1784</v>
      </c>
      <c r="O340" s="378" t="s">
        <v>1685</v>
      </c>
      <c r="P340" s="364" t="s">
        <v>1686</v>
      </c>
    </row>
    <row r="341" spans="1:16" s="5" customFormat="1" ht="11.25" customHeight="1">
      <c r="A341" s="369"/>
      <c r="B341" s="360"/>
      <c r="C341" s="372"/>
      <c r="D341" s="362"/>
      <c r="E341" s="376"/>
      <c r="F341" s="360"/>
      <c r="G341" s="360"/>
      <c r="H341" s="360"/>
      <c r="I341" s="360"/>
      <c r="J341" s="362"/>
      <c r="K341" s="360"/>
      <c r="L341" s="360"/>
      <c r="M341" s="360"/>
      <c r="N341" s="360"/>
      <c r="O341" s="378"/>
      <c r="P341" s="364"/>
    </row>
    <row r="342" spans="1:16" s="5" customFormat="1" ht="11.25" customHeight="1">
      <c r="A342" s="370"/>
      <c r="B342" s="361"/>
      <c r="C342" s="373"/>
      <c r="D342" s="363"/>
      <c r="E342" s="377"/>
      <c r="F342" s="361"/>
      <c r="G342" s="361"/>
      <c r="H342" s="361"/>
      <c r="I342" s="361"/>
      <c r="J342" s="363"/>
      <c r="K342" s="361"/>
      <c r="L342" s="361"/>
      <c r="M342" s="361"/>
      <c r="N342" s="361"/>
      <c r="O342" s="379"/>
      <c r="P342" s="364"/>
    </row>
    <row r="343" spans="1:16" s="5" customFormat="1" ht="11.25" customHeight="1">
      <c r="A343" s="11"/>
      <c r="B343" s="13"/>
      <c r="C343" s="14"/>
      <c r="D343" s="13"/>
      <c r="E343" s="12"/>
      <c r="F343" s="14"/>
      <c r="G343" s="14"/>
      <c r="H343" s="14"/>
      <c r="I343" s="14"/>
      <c r="J343" s="14"/>
      <c r="K343" s="21">
        <v>0.05</v>
      </c>
      <c r="L343" s="21">
        <v>0.05</v>
      </c>
      <c r="M343" s="21">
        <v>0.05</v>
      </c>
      <c r="N343" s="21">
        <v>0.55</v>
      </c>
      <c r="O343" s="28">
        <v>0.9</v>
      </c>
      <c r="P343" s="21">
        <v>0.4</v>
      </c>
    </row>
    <row r="344" s="5" customFormat="1" ht="11.25" customHeight="1">
      <c r="P344" s="145"/>
    </row>
    <row r="345" spans="1:16" s="5" customFormat="1" ht="11.25" customHeight="1">
      <c r="A345" s="93" t="s">
        <v>1647</v>
      </c>
      <c r="B345" s="4" t="s">
        <v>1757</v>
      </c>
      <c r="C345" s="4" t="s">
        <v>1758</v>
      </c>
      <c r="D345" s="4" t="s">
        <v>1759</v>
      </c>
      <c r="E345" s="4" t="s">
        <v>1761</v>
      </c>
      <c r="F345" s="4">
        <v>2090</v>
      </c>
      <c r="G345" s="4">
        <v>6</v>
      </c>
      <c r="H345" s="2">
        <v>3</v>
      </c>
      <c r="I345" s="15">
        <f aca="true" t="shared" si="103" ref="I345:I350">PRODUCT(F345,G345)</f>
        <v>12540</v>
      </c>
      <c r="J345" s="15">
        <f aca="true" t="shared" si="104" ref="J345:J350">PRODUCT(F345,H345)</f>
        <v>6270</v>
      </c>
      <c r="K345" s="68">
        <f aca="true" t="shared" si="105" ref="K345:K350">PRODUCT((F345*0.05),G345)</f>
        <v>627</v>
      </c>
      <c r="L345" s="68">
        <f aca="true" t="shared" si="106" ref="L345:L350">PRODUCT((F345*0.05),H345)</f>
        <v>313.5</v>
      </c>
      <c r="M345" s="68">
        <f aca="true" t="shared" si="107" ref="M345:M350">PRODUCT((F345*0.05),H345)</f>
        <v>313.5</v>
      </c>
      <c r="N345" s="68">
        <f aca="true" t="shared" si="108" ref="N345:N350">PRODUCT((F345*0.55),G345)</f>
        <v>6897</v>
      </c>
      <c r="O345" s="68">
        <f aca="true" t="shared" si="109" ref="O345:O350">PRODUCT((F345*0.9),H345)</f>
        <v>5643</v>
      </c>
      <c r="P345" s="23">
        <f aca="true" t="shared" si="110" ref="P345:P350">PRODUCT(F345*0.4,G345)</f>
        <v>5016</v>
      </c>
    </row>
    <row r="346" spans="1:16" s="5" customFormat="1" ht="12.75">
      <c r="A346" s="93" t="s">
        <v>1648</v>
      </c>
      <c r="B346" s="94" t="s">
        <v>1762</v>
      </c>
      <c r="C346" s="4" t="s">
        <v>1763</v>
      </c>
      <c r="D346" s="4" t="s">
        <v>1764</v>
      </c>
      <c r="E346" s="4" t="s">
        <v>1766</v>
      </c>
      <c r="F346" s="4">
        <v>2826</v>
      </c>
      <c r="G346" s="4">
        <v>3</v>
      </c>
      <c r="H346" s="2">
        <v>4</v>
      </c>
      <c r="I346" s="15">
        <f t="shared" si="103"/>
        <v>8478</v>
      </c>
      <c r="J346" s="15">
        <f t="shared" si="104"/>
        <v>11304</v>
      </c>
      <c r="K346" s="68">
        <f t="shared" si="105"/>
        <v>423.90000000000003</v>
      </c>
      <c r="L346" s="68">
        <f t="shared" si="106"/>
        <v>565.2</v>
      </c>
      <c r="M346" s="68">
        <f t="shared" si="107"/>
        <v>565.2</v>
      </c>
      <c r="N346" s="68">
        <f t="shared" si="108"/>
        <v>4662.900000000001</v>
      </c>
      <c r="O346" s="68">
        <f t="shared" si="109"/>
        <v>10173.6</v>
      </c>
      <c r="P346" s="23">
        <f t="shared" si="110"/>
        <v>3391.2000000000003</v>
      </c>
    </row>
    <row r="347" spans="1:16" s="5" customFormat="1" ht="12.75">
      <c r="A347" s="93" t="s">
        <v>1649</v>
      </c>
      <c r="B347" s="94" t="s">
        <v>1762</v>
      </c>
      <c r="C347" s="4" t="s">
        <v>1763</v>
      </c>
      <c r="D347" s="4" t="s">
        <v>1764</v>
      </c>
      <c r="E347" s="4" t="s">
        <v>1767</v>
      </c>
      <c r="F347" s="4">
        <v>2300</v>
      </c>
      <c r="G347" s="4">
        <v>3.5</v>
      </c>
      <c r="H347" s="2">
        <v>6</v>
      </c>
      <c r="I347" s="15">
        <f t="shared" si="103"/>
        <v>8050</v>
      </c>
      <c r="J347" s="15">
        <f t="shared" si="104"/>
        <v>13800</v>
      </c>
      <c r="K347" s="68">
        <f t="shared" si="105"/>
        <v>402.5</v>
      </c>
      <c r="L347" s="68">
        <f t="shared" si="106"/>
        <v>690</v>
      </c>
      <c r="M347" s="68">
        <f t="shared" si="107"/>
        <v>690</v>
      </c>
      <c r="N347" s="68">
        <f t="shared" si="108"/>
        <v>4427.5</v>
      </c>
      <c r="O347" s="68">
        <f t="shared" si="109"/>
        <v>12420</v>
      </c>
      <c r="P347" s="23">
        <f t="shared" si="110"/>
        <v>3220</v>
      </c>
    </row>
    <row r="348" spans="1:16" s="5" customFormat="1" ht="12.75">
      <c r="A348" s="93" t="s">
        <v>1768</v>
      </c>
      <c r="B348" s="4" t="s">
        <v>1769</v>
      </c>
      <c r="C348" s="4" t="s">
        <v>1770</v>
      </c>
      <c r="D348" s="4" t="s">
        <v>1764</v>
      </c>
      <c r="E348" s="4" t="s">
        <v>1771</v>
      </c>
      <c r="F348" s="4">
        <v>7630</v>
      </c>
      <c r="G348" s="4">
        <v>5.3</v>
      </c>
      <c r="H348" s="2">
        <v>8</v>
      </c>
      <c r="I348" s="15">
        <f t="shared" si="103"/>
        <v>40439</v>
      </c>
      <c r="J348" s="15">
        <f t="shared" si="104"/>
        <v>61040</v>
      </c>
      <c r="K348" s="68">
        <f t="shared" si="105"/>
        <v>2021.95</v>
      </c>
      <c r="L348" s="68">
        <f t="shared" si="106"/>
        <v>3052</v>
      </c>
      <c r="M348" s="68">
        <f t="shared" si="107"/>
        <v>3052</v>
      </c>
      <c r="N348" s="68">
        <f t="shared" si="108"/>
        <v>22241.45</v>
      </c>
      <c r="O348" s="68">
        <f t="shared" si="109"/>
        <v>54936</v>
      </c>
      <c r="P348" s="23">
        <f t="shared" si="110"/>
        <v>16175.6</v>
      </c>
    </row>
    <row r="349" spans="1:16" s="5" customFormat="1" ht="12.75">
      <c r="A349" s="93" t="s">
        <v>1650</v>
      </c>
      <c r="B349" s="4" t="s">
        <v>1769</v>
      </c>
      <c r="C349" s="4" t="s">
        <v>1770</v>
      </c>
      <c r="D349" s="4" t="s">
        <v>1764</v>
      </c>
      <c r="E349" s="4" t="s">
        <v>1772</v>
      </c>
      <c r="F349" s="4">
        <v>1600</v>
      </c>
      <c r="G349" s="4">
        <v>6.5</v>
      </c>
      <c r="H349" s="2">
        <v>5</v>
      </c>
      <c r="I349" s="15">
        <f t="shared" si="103"/>
        <v>10400</v>
      </c>
      <c r="J349" s="15">
        <f t="shared" si="104"/>
        <v>8000</v>
      </c>
      <c r="K349" s="68">
        <f t="shared" si="105"/>
        <v>520</v>
      </c>
      <c r="L349" s="68">
        <f t="shared" si="106"/>
        <v>400</v>
      </c>
      <c r="M349" s="68">
        <f t="shared" si="107"/>
        <v>400</v>
      </c>
      <c r="N349" s="68">
        <f t="shared" si="108"/>
        <v>5720.000000000001</v>
      </c>
      <c r="O349" s="68">
        <f t="shared" si="109"/>
        <v>7200</v>
      </c>
      <c r="P349" s="23">
        <f t="shared" si="110"/>
        <v>4160</v>
      </c>
    </row>
    <row r="350" spans="1:16" s="5" customFormat="1" ht="12.75">
      <c r="A350" s="93" t="s">
        <v>1664</v>
      </c>
      <c r="B350" s="4" t="s">
        <v>1769</v>
      </c>
      <c r="C350" s="4" t="s">
        <v>1770</v>
      </c>
      <c r="D350" s="4" t="s">
        <v>1764</v>
      </c>
      <c r="E350" s="4" t="s">
        <v>1773</v>
      </c>
      <c r="F350" s="4">
        <v>2585</v>
      </c>
      <c r="G350" s="4">
        <v>5.3</v>
      </c>
      <c r="H350" s="2">
        <v>8</v>
      </c>
      <c r="I350" s="15">
        <f t="shared" si="103"/>
        <v>13700.5</v>
      </c>
      <c r="J350" s="15">
        <f t="shared" si="104"/>
        <v>20680</v>
      </c>
      <c r="K350" s="68">
        <f t="shared" si="105"/>
        <v>685.025</v>
      </c>
      <c r="L350" s="68">
        <f t="shared" si="106"/>
        <v>1034</v>
      </c>
      <c r="M350" s="68">
        <f t="shared" si="107"/>
        <v>1034</v>
      </c>
      <c r="N350" s="68">
        <f t="shared" si="108"/>
        <v>7535.275000000001</v>
      </c>
      <c r="O350" s="68">
        <f t="shared" si="109"/>
        <v>18612</v>
      </c>
      <c r="P350" s="23">
        <f t="shared" si="110"/>
        <v>5480.2</v>
      </c>
    </row>
    <row r="351" spans="11:16" s="5" customFormat="1" ht="12.75">
      <c r="K351" s="99"/>
      <c r="L351" s="99"/>
      <c r="M351" s="99"/>
      <c r="N351" s="99"/>
      <c r="O351" s="99"/>
      <c r="P351" s="146"/>
    </row>
    <row r="352" spans="1:16" s="5" customFormat="1" ht="15">
      <c r="A352" s="356" t="s">
        <v>1699</v>
      </c>
      <c r="B352" s="357"/>
      <c r="C352" s="357"/>
      <c r="D352" s="357"/>
      <c r="E352" s="358"/>
      <c r="F352" s="142">
        <f>SUM(F345:F351)</f>
        <v>19031</v>
      </c>
      <c r="G352" s="356"/>
      <c r="H352" s="358"/>
      <c r="I352" s="144">
        <f aca="true" t="shared" si="111" ref="I352:P352">SUM(I345:I351)</f>
        <v>93607.5</v>
      </c>
      <c r="J352" s="144">
        <f t="shared" si="111"/>
        <v>121094</v>
      </c>
      <c r="K352" s="106">
        <f t="shared" si="111"/>
        <v>4680.375</v>
      </c>
      <c r="L352" s="106">
        <f t="shared" si="111"/>
        <v>6054.7</v>
      </c>
      <c r="M352" s="106">
        <f t="shared" si="111"/>
        <v>6054.7</v>
      </c>
      <c r="N352" s="106">
        <f t="shared" si="111"/>
        <v>51484.12500000001</v>
      </c>
      <c r="O352" s="106">
        <f t="shared" si="111"/>
        <v>108984.6</v>
      </c>
      <c r="P352" s="106">
        <f t="shared" si="111"/>
        <v>37443</v>
      </c>
    </row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 customHeight="1"/>
    <row r="385" s="5" customFormat="1" ht="12.75" customHeight="1"/>
    <row r="386" s="5" customFormat="1" ht="12.75" customHeight="1"/>
    <row r="387" s="5" customFormat="1" ht="12.75" customHeight="1"/>
    <row r="388" s="5" customFormat="1" ht="12.75" customHeight="1"/>
    <row r="389" s="5" customFormat="1" ht="12.75" customHeight="1"/>
    <row r="390" s="5" customFormat="1" ht="12.75" customHeight="1"/>
    <row r="391" s="5" customFormat="1" ht="12.75" customHeight="1"/>
    <row r="392" s="5" customFormat="1" ht="12.75" customHeight="1"/>
    <row r="393" s="5" customFormat="1" ht="12.75" customHeight="1"/>
    <row r="394" s="5" customFormat="1" ht="12.75" customHeight="1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pans="1:5" s="5" customFormat="1" ht="12.75">
      <c r="A663" s="2"/>
      <c r="B663" s="2"/>
      <c r="C663" s="2"/>
      <c r="D663" s="2"/>
      <c r="E663" s="2"/>
    </row>
    <row r="664" spans="1:5" s="5" customFormat="1" ht="12.75">
      <c r="A664" s="2"/>
      <c r="B664" s="2"/>
      <c r="C664" s="2"/>
      <c r="D664" s="2"/>
      <c r="E664" s="2"/>
    </row>
    <row r="665" spans="1:5" s="5" customFormat="1" ht="12.75">
      <c r="A665" s="2"/>
      <c r="B665" s="2"/>
      <c r="C665" s="2"/>
      <c r="D665" s="2"/>
      <c r="E665" s="2"/>
    </row>
    <row r="666" spans="1:5" s="5" customFormat="1" ht="12.75">
      <c r="A666" s="2"/>
      <c r="B666" s="2"/>
      <c r="C666" s="2"/>
      <c r="D666" s="2"/>
      <c r="E666" s="2"/>
    </row>
    <row r="667" spans="1:5" s="5" customFormat="1" ht="12.75">
      <c r="A667" s="2"/>
      <c r="B667" s="2"/>
      <c r="C667" s="2"/>
      <c r="D667" s="2"/>
      <c r="E667" s="2"/>
    </row>
    <row r="668" spans="1:5" s="5" customFormat="1" ht="12.75">
      <c r="A668" s="2"/>
      <c r="B668" s="2"/>
      <c r="C668" s="2"/>
      <c r="D668" s="2"/>
      <c r="E668" s="2"/>
    </row>
    <row r="669" spans="1:5" s="5" customFormat="1" ht="12.75">
      <c r="A669" s="2"/>
      <c r="B669" s="2"/>
      <c r="C669" s="2"/>
      <c r="D669" s="2"/>
      <c r="E669" s="2"/>
    </row>
    <row r="670" spans="1:5" s="5" customFormat="1" ht="12.75">
      <c r="A670" s="2"/>
      <c r="B670" s="2"/>
      <c r="C670" s="2"/>
      <c r="D670" s="2"/>
      <c r="E670" s="2"/>
    </row>
    <row r="671" spans="1:5" s="5" customFormat="1" ht="12.75">
      <c r="A671" s="2"/>
      <c r="B671" s="2"/>
      <c r="C671" s="2"/>
      <c r="D671" s="2"/>
      <c r="E671" s="2"/>
    </row>
    <row r="672" spans="1:5" s="5" customFormat="1" ht="12.75">
      <c r="A672" s="2"/>
      <c r="B672" s="2"/>
      <c r="C672" s="2"/>
      <c r="D672" s="2"/>
      <c r="E672" s="2"/>
    </row>
    <row r="673" spans="1:5" s="5" customFormat="1" ht="12.75">
      <c r="A673" s="2"/>
      <c r="B673" s="2"/>
      <c r="C673" s="2"/>
      <c r="D673" s="2"/>
      <c r="E673" s="2"/>
    </row>
    <row r="674" spans="1:5" s="5" customFormat="1" ht="12.75">
      <c r="A674" s="2"/>
      <c r="B674" s="2"/>
      <c r="C674" s="2"/>
      <c r="D674" s="2"/>
      <c r="E674" s="2"/>
    </row>
    <row r="675" spans="1:5" s="5" customFormat="1" ht="12.75">
      <c r="A675" s="2"/>
      <c r="B675" s="2"/>
      <c r="C675" s="2"/>
      <c r="D675" s="2"/>
      <c r="E675" s="2"/>
    </row>
    <row r="676" spans="1:5" s="5" customFormat="1" ht="12.75">
      <c r="A676" s="2"/>
      <c r="B676" s="2"/>
      <c r="C676" s="2"/>
      <c r="D676" s="2"/>
      <c r="E676" s="2"/>
    </row>
    <row r="677" spans="1:5" s="5" customFormat="1" ht="12.75">
      <c r="A677" s="2"/>
      <c r="B677" s="2"/>
      <c r="C677" s="2"/>
      <c r="D677" s="2"/>
      <c r="E677" s="2"/>
    </row>
    <row r="678" spans="1:5" s="5" customFormat="1" ht="12.75">
      <c r="A678" s="2"/>
      <c r="B678" s="2"/>
      <c r="C678" s="2"/>
      <c r="D678" s="2"/>
      <c r="E678" s="2"/>
    </row>
    <row r="679" spans="1:5" s="5" customFormat="1" ht="12.75">
      <c r="A679" s="2"/>
      <c r="B679" s="2"/>
      <c r="C679" s="2"/>
      <c r="D679" s="2"/>
      <c r="E679" s="2"/>
    </row>
    <row r="680" spans="1:5" s="5" customFormat="1" ht="12.75">
      <c r="A680" s="2"/>
      <c r="B680" s="2"/>
      <c r="C680" s="2"/>
      <c r="D680" s="2"/>
      <c r="E680" s="2"/>
    </row>
    <row r="681" spans="1:5" s="5" customFormat="1" ht="12.75">
      <c r="A681" s="2"/>
      <c r="B681" s="2"/>
      <c r="C681" s="2"/>
      <c r="D681" s="2"/>
      <c r="E681" s="2"/>
    </row>
    <row r="682" spans="1:5" s="5" customFormat="1" ht="12.75">
      <c r="A682" s="2"/>
      <c r="B682" s="2"/>
      <c r="C682" s="2"/>
      <c r="D682" s="2"/>
      <c r="E682" s="2"/>
    </row>
    <row r="683" spans="1:5" s="5" customFormat="1" ht="12.75">
      <c r="A683" s="2"/>
      <c r="B683" s="2"/>
      <c r="C683" s="2"/>
      <c r="D683" s="2"/>
      <c r="E683" s="2"/>
    </row>
    <row r="684" spans="1:5" s="5" customFormat="1" ht="12.75">
      <c r="A684" s="2"/>
      <c r="B684" s="2"/>
      <c r="C684" s="2"/>
      <c r="D684" s="2"/>
      <c r="E684" s="2"/>
    </row>
    <row r="685" spans="1:5" s="5" customFormat="1" ht="12.75">
      <c r="A685" s="2"/>
      <c r="B685" s="2"/>
      <c r="C685" s="2"/>
      <c r="D685" s="2"/>
      <c r="E685" s="2"/>
    </row>
    <row r="686" spans="1:5" s="5" customFormat="1" ht="12.75">
      <c r="A686" s="2"/>
      <c r="B686" s="2"/>
      <c r="C686" s="2"/>
      <c r="D686" s="2"/>
      <c r="E686" s="2"/>
    </row>
    <row r="687" spans="1:5" s="5" customFormat="1" ht="12.75">
      <c r="A687" s="2"/>
      <c r="B687" s="2"/>
      <c r="C687" s="2"/>
      <c r="D687" s="2"/>
      <c r="E687" s="2"/>
    </row>
    <row r="688" spans="1:5" s="5" customFormat="1" ht="12.75">
      <c r="A688" s="2"/>
      <c r="B688" s="2"/>
      <c r="C688" s="2"/>
      <c r="D688" s="2"/>
      <c r="E688" s="2"/>
    </row>
    <row r="689" spans="1:5" s="5" customFormat="1" ht="12.75">
      <c r="A689" s="2"/>
      <c r="B689" s="2"/>
      <c r="C689" s="2"/>
      <c r="D689" s="2"/>
      <c r="E689" s="2"/>
    </row>
    <row r="690" spans="1:5" s="5" customFormat="1" ht="12.75">
      <c r="A690" s="2"/>
      <c r="B690" s="2"/>
      <c r="C690" s="2"/>
      <c r="D690" s="2"/>
      <c r="E690" s="2"/>
    </row>
    <row r="691" spans="1:5" s="5" customFormat="1" ht="12.75">
      <c r="A691" s="2"/>
      <c r="B691" s="2"/>
      <c r="C691" s="2"/>
      <c r="D691" s="2"/>
      <c r="E691" s="2"/>
    </row>
    <row r="692" spans="1:5" s="5" customFormat="1" ht="12.75">
      <c r="A692" s="2"/>
      <c r="B692" s="2"/>
      <c r="C692" s="2"/>
      <c r="D692" s="2"/>
      <c r="E692" s="2"/>
    </row>
    <row r="693" spans="1:5" s="5" customFormat="1" ht="12.75">
      <c r="A693" s="2"/>
      <c r="B693" s="2"/>
      <c r="C693" s="2"/>
      <c r="D693" s="2"/>
      <c r="E693" s="2"/>
    </row>
    <row r="694" spans="1:5" s="5" customFormat="1" ht="12.75">
      <c r="A694" s="2"/>
      <c r="B694" s="2"/>
      <c r="C694" s="2"/>
      <c r="D694" s="2"/>
      <c r="E694" s="2"/>
    </row>
    <row r="695" spans="1:5" s="5" customFormat="1" ht="12.75">
      <c r="A695" s="2"/>
      <c r="B695" s="2"/>
      <c r="C695" s="2"/>
      <c r="D695" s="2"/>
      <c r="E695" s="2"/>
    </row>
    <row r="696" spans="1:5" s="5" customFormat="1" ht="12.75">
      <c r="A696" s="2"/>
      <c r="B696" s="2"/>
      <c r="C696" s="2"/>
      <c r="D696" s="2"/>
      <c r="E696" s="2"/>
    </row>
    <row r="697" spans="1:5" s="5" customFormat="1" ht="12.75">
      <c r="A697" s="2"/>
      <c r="B697" s="2"/>
      <c r="C697" s="2"/>
      <c r="D697" s="2"/>
      <c r="E697" s="2"/>
    </row>
    <row r="698" spans="1:5" s="5" customFormat="1" ht="12.75">
      <c r="A698" s="2"/>
      <c r="B698" s="2"/>
      <c r="C698" s="2"/>
      <c r="D698" s="2"/>
      <c r="E698" s="2"/>
    </row>
    <row r="699" spans="1:5" s="5" customFormat="1" ht="12.75">
      <c r="A699" s="2"/>
      <c r="B699" s="2"/>
      <c r="C699" s="2"/>
      <c r="D699" s="2"/>
      <c r="E699" s="2"/>
    </row>
    <row r="700" spans="1:5" s="5" customFormat="1" ht="12.75">
      <c r="A700" s="2"/>
      <c r="B700" s="2"/>
      <c r="C700" s="2"/>
      <c r="D700" s="2"/>
      <c r="E700" s="2"/>
    </row>
    <row r="701" spans="1:5" s="5" customFormat="1" ht="12.75">
      <c r="A701" s="2"/>
      <c r="B701" s="2"/>
      <c r="C701" s="2"/>
      <c r="D701" s="2"/>
      <c r="E701" s="2"/>
    </row>
    <row r="702" spans="1:5" s="5" customFormat="1" ht="12.75">
      <c r="A702" s="2"/>
      <c r="B702" s="2"/>
      <c r="C702" s="2"/>
      <c r="D702" s="2"/>
      <c r="E702" s="2"/>
    </row>
    <row r="703" spans="1:5" s="5" customFormat="1" ht="12.75">
      <c r="A703" s="2"/>
      <c r="B703" s="2"/>
      <c r="C703" s="2"/>
      <c r="D703" s="2"/>
      <c r="E703" s="2"/>
    </row>
    <row r="704" spans="1:5" s="5" customFormat="1" ht="12.75">
      <c r="A704" s="2"/>
      <c r="B704" s="2"/>
      <c r="C704" s="2"/>
      <c r="D704" s="2"/>
      <c r="E704" s="2"/>
    </row>
    <row r="705" spans="1:5" s="5" customFormat="1" ht="12.75">
      <c r="A705" s="2"/>
      <c r="B705" s="2"/>
      <c r="C705" s="2"/>
      <c r="D705" s="2"/>
      <c r="E705" s="2"/>
    </row>
    <row r="706" spans="1:5" s="5" customFormat="1" ht="12.75">
      <c r="A706" s="2"/>
      <c r="B706" s="2"/>
      <c r="C706" s="2"/>
      <c r="D706" s="2"/>
      <c r="E706" s="2"/>
    </row>
    <row r="707" spans="1:5" s="5" customFormat="1" ht="12.75">
      <c r="A707" s="2"/>
      <c r="B707" s="2"/>
      <c r="C707" s="2"/>
      <c r="D707" s="2"/>
      <c r="E707" s="2"/>
    </row>
    <row r="708" spans="1:5" s="5" customFormat="1" ht="12.75">
      <c r="A708" s="2"/>
      <c r="B708" s="2"/>
      <c r="C708" s="2"/>
      <c r="D708" s="2"/>
      <c r="E708" s="2"/>
    </row>
    <row r="709" spans="1:5" s="5" customFormat="1" ht="12.75">
      <c r="A709" s="2"/>
      <c r="B709" s="2"/>
      <c r="C709" s="2"/>
      <c r="D709" s="2"/>
      <c r="E709" s="2"/>
    </row>
    <row r="710" spans="1:5" s="5" customFormat="1" ht="12.75">
      <c r="A710" s="2"/>
      <c r="B710" s="2"/>
      <c r="C710" s="2"/>
      <c r="D710" s="2"/>
      <c r="E710" s="2"/>
    </row>
    <row r="711" spans="1:5" s="5" customFormat="1" ht="12.75">
      <c r="A711" s="2"/>
      <c r="B711" s="2"/>
      <c r="C711" s="2"/>
      <c r="D711" s="2"/>
      <c r="E711" s="2"/>
    </row>
    <row r="712" spans="1:5" s="5" customFormat="1" ht="12.75">
      <c r="A712" s="2"/>
      <c r="B712" s="2"/>
      <c r="C712" s="2"/>
      <c r="D712" s="2"/>
      <c r="E712" s="2"/>
    </row>
    <row r="713" spans="1:5" s="5" customFormat="1" ht="12.75">
      <c r="A713" s="2"/>
      <c r="B713" s="2"/>
      <c r="C713" s="2"/>
      <c r="D713" s="2"/>
      <c r="E713" s="2"/>
    </row>
    <row r="714" spans="1:5" s="5" customFormat="1" ht="12.75">
      <c r="A714" s="2"/>
      <c r="B714" s="2"/>
      <c r="C714" s="2"/>
      <c r="D714" s="2"/>
      <c r="E714" s="2"/>
    </row>
    <row r="715" spans="1:5" s="5" customFormat="1" ht="12.75">
      <c r="A715" s="2"/>
      <c r="B715" s="2"/>
      <c r="C715" s="2"/>
      <c r="D715" s="2"/>
      <c r="E715" s="2"/>
    </row>
    <row r="716" spans="1:5" s="5" customFormat="1" ht="12.75">
      <c r="A716" s="2"/>
      <c r="B716" s="2"/>
      <c r="C716" s="2"/>
      <c r="D716" s="2"/>
      <c r="E716" s="2"/>
    </row>
    <row r="717" spans="1:5" s="5" customFormat="1" ht="12.75">
      <c r="A717" s="2"/>
      <c r="B717" s="2"/>
      <c r="C717" s="2"/>
      <c r="D717" s="2"/>
      <c r="E717" s="2"/>
    </row>
    <row r="718" spans="1:5" s="5" customFormat="1" ht="12.75">
      <c r="A718" s="2"/>
      <c r="B718" s="2"/>
      <c r="C718" s="2"/>
      <c r="D718" s="2"/>
      <c r="E718" s="2"/>
    </row>
    <row r="719" spans="1:5" s="5" customFormat="1" ht="12.75">
      <c r="A719" s="2"/>
      <c r="B719" s="2"/>
      <c r="C719" s="2"/>
      <c r="D719" s="2"/>
      <c r="E719" s="2"/>
    </row>
    <row r="720" spans="1:5" s="5" customFormat="1" ht="12.75">
      <c r="A720" s="2"/>
      <c r="B720" s="2"/>
      <c r="C720" s="2"/>
      <c r="D720" s="2"/>
      <c r="E720" s="2"/>
    </row>
    <row r="721" spans="1:5" s="5" customFormat="1" ht="12.75">
      <c r="A721" s="2"/>
      <c r="B721" s="2"/>
      <c r="C721" s="2"/>
      <c r="D721" s="2"/>
      <c r="E721" s="2"/>
    </row>
    <row r="722" spans="1:5" s="5" customFormat="1" ht="12.75">
      <c r="A722" s="2"/>
      <c r="B722" s="2"/>
      <c r="C722" s="2"/>
      <c r="D722" s="2"/>
      <c r="E722" s="2"/>
    </row>
    <row r="723" spans="1:5" s="5" customFormat="1" ht="12.75">
      <c r="A723" s="2"/>
      <c r="B723" s="2"/>
      <c r="C723" s="2"/>
      <c r="D723" s="2"/>
      <c r="E723" s="2"/>
    </row>
    <row r="724" spans="1:5" s="5" customFormat="1" ht="12.75">
      <c r="A724" s="2"/>
      <c r="B724" s="2"/>
      <c r="C724" s="2"/>
      <c r="D724" s="2"/>
      <c r="E724" s="2"/>
    </row>
    <row r="725" spans="1:5" s="5" customFormat="1" ht="12.75">
      <c r="A725" s="2"/>
      <c r="B725" s="2"/>
      <c r="C725" s="2"/>
      <c r="D725" s="2"/>
      <c r="E725" s="2"/>
    </row>
    <row r="726" spans="1:5" s="5" customFormat="1" ht="12.75">
      <c r="A726" s="2"/>
      <c r="B726" s="2"/>
      <c r="C726" s="2"/>
      <c r="D726" s="2"/>
      <c r="E726" s="2"/>
    </row>
    <row r="727" spans="1:5" s="5" customFormat="1" ht="12.75">
      <c r="A727" s="2"/>
      <c r="B727" s="2"/>
      <c r="C727" s="2"/>
      <c r="D727" s="2"/>
      <c r="E727" s="2"/>
    </row>
    <row r="728" spans="1:5" s="5" customFormat="1" ht="12.75">
      <c r="A728" s="2"/>
      <c r="B728" s="2"/>
      <c r="C728" s="2"/>
      <c r="D728" s="2"/>
      <c r="E728" s="2"/>
    </row>
    <row r="729" spans="1:5" s="5" customFormat="1" ht="12.75">
      <c r="A729" s="2"/>
      <c r="B729" s="2"/>
      <c r="C729" s="2"/>
      <c r="D729" s="2"/>
      <c r="E729" s="2"/>
    </row>
    <row r="730" spans="1:5" s="5" customFormat="1" ht="12.75">
      <c r="A730" s="2"/>
      <c r="B730" s="2"/>
      <c r="C730" s="2"/>
      <c r="D730" s="2"/>
      <c r="E730" s="2"/>
    </row>
    <row r="731" spans="1:5" s="5" customFormat="1" ht="12.75">
      <c r="A731" s="2"/>
      <c r="B731" s="2"/>
      <c r="C731" s="2"/>
      <c r="D731" s="2"/>
      <c r="E731" s="2"/>
    </row>
    <row r="732" spans="1:5" s="5" customFormat="1" ht="12.75">
      <c r="A732" s="2"/>
      <c r="B732" s="2"/>
      <c r="C732" s="2"/>
      <c r="D732" s="2"/>
      <c r="E732" s="2"/>
    </row>
    <row r="733" spans="1:5" s="5" customFormat="1" ht="12.75">
      <c r="A733" s="2"/>
      <c r="B733" s="2"/>
      <c r="C733" s="2"/>
      <c r="D733" s="2"/>
      <c r="E733" s="2"/>
    </row>
    <row r="734" spans="1:5" s="5" customFormat="1" ht="12.75">
      <c r="A734" s="2"/>
      <c r="B734" s="2"/>
      <c r="C734" s="2"/>
      <c r="D734" s="2"/>
      <c r="E734" s="2"/>
    </row>
    <row r="735" spans="1:5" s="5" customFormat="1" ht="12.75">
      <c r="A735" s="2"/>
      <c r="B735" s="2"/>
      <c r="C735" s="2"/>
      <c r="D735" s="2"/>
      <c r="E735" s="2"/>
    </row>
    <row r="736" spans="1:5" s="5" customFormat="1" ht="12.75">
      <c r="A736" s="2"/>
      <c r="B736" s="2"/>
      <c r="C736" s="2"/>
      <c r="D736" s="2"/>
      <c r="E736" s="2"/>
    </row>
    <row r="737" spans="1:5" s="5" customFormat="1" ht="12.75">
      <c r="A737" s="2"/>
      <c r="B737" s="2"/>
      <c r="C737" s="2"/>
      <c r="D737" s="2"/>
      <c r="E737" s="2"/>
    </row>
    <row r="738" spans="1:5" s="5" customFormat="1" ht="12.75">
      <c r="A738" s="2"/>
      <c r="B738" s="2"/>
      <c r="C738" s="2"/>
      <c r="D738" s="2"/>
      <c r="E738" s="2"/>
    </row>
    <row r="739" spans="1:5" s="5" customFormat="1" ht="12.75">
      <c r="A739" s="2"/>
      <c r="B739" s="2"/>
      <c r="C739" s="2"/>
      <c r="D739" s="2"/>
      <c r="E739" s="2"/>
    </row>
    <row r="740" spans="1:5" s="5" customFormat="1" ht="12.75">
      <c r="A740" s="2"/>
      <c r="B740" s="2"/>
      <c r="C740" s="2"/>
      <c r="D740" s="2"/>
      <c r="E740" s="2"/>
    </row>
    <row r="741" spans="1:5" s="5" customFormat="1" ht="12.75">
      <c r="A741" s="2"/>
      <c r="B741" s="2"/>
      <c r="C741" s="2"/>
      <c r="D741" s="2"/>
      <c r="E741" s="2"/>
    </row>
    <row r="742" spans="1:5" s="5" customFormat="1" ht="12.75">
      <c r="A742" s="2"/>
      <c r="B742" s="2"/>
      <c r="C742" s="2"/>
      <c r="D742" s="2"/>
      <c r="E742" s="2"/>
    </row>
    <row r="743" spans="1:5" s="5" customFormat="1" ht="12.75">
      <c r="A743" s="2"/>
      <c r="B743" s="2"/>
      <c r="C743" s="2"/>
      <c r="D743" s="2"/>
      <c r="E743" s="2"/>
    </row>
    <row r="744" spans="1:5" s="5" customFormat="1" ht="12.75">
      <c r="A744" s="2"/>
      <c r="B744" s="2"/>
      <c r="C744" s="2"/>
      <c r="D744" s="2"/>
      <c r="E744" s="2"/>
    </row>
    <row r="745" spans="1:5" s="5" customFormat="1" ht="12.75">
      <c r="A745" s="2"/>
      <c r="B745" s="2"/>
      <c r="C745" s="2"/>
      <c r="D745" s="2"/>
      <c r="E745" s="2"/>
    </row>
    <row r="746" spans="1:5" s="5" customFormat="1" ht="12.75">
      <c r="A746" s="2"/>
      <c r="B746" s="2"/>
      <c r="C746" s="2"/>
      <c r="D746" s="2"/>
      <c r="E746" s="2"/>
    </row>
    <row r="747" spans="1:5" s="5" customFormat="1" ht="12.75">
      <c r="A747" s="2"/>
      <c r="B747" s="2"/>
      <c r="C747" s="2"/>
      <c r="D747" s="2"/>
      <c r="E747" s="2"/>
    </row>
    <row r="748" spans="1:5" s="5" customFormat="1" ht="12.75">
      <c r="A748" s="2"/>
      <c r="B748" s="2"/>
      <c r="C748" s="2"/>
      <c r="D748" s="2"/>
      <c r="E748" s="2"/>
    </row>
    <row r="749" spans="1:5" s="5" customFormat="1" ht="12.75">
      <c r="A749" s="2"/>
      <c r="B749" s="2"/>
      <c r="C749" s="2"/>
      <c r="D749" s="2"/>
      <c r="E749" s="2"/>
    </row>
    <row r="750" spans="1:5" s="5" customFormat="1" ht="12.75">
      <c r="A750" s="2"/>
      <c r="B750" s="2"/>
      <c r="C750" s="2"/>
      <c r="D750" s="2"/>
      <c r="E750" s="2"/>
    </row>
    <row r="751" spans="1:5" s="5" customFormat="1" ht="12.75">
      <c r="A751" s="2"/>
      <c r="B751" s="2"/>
      <c r="C751" s="2"/>
      <c r="D751" s="2"/>
      <c r="E751" s="2"/>
    </row>
    <row r="752" spans="1:5" s="5" customFormat="1" ht="12.75">
      <c r="A752" s="2"/>
      <c r="B752" s="2"/>
      <c r="C752" s="2"/>
      <c r="D752" s="2"/>
      <c r="E752" s="2"/>
    </row>
    <row r="753" spans="1:5" s="5" customFormat="1" ht="12.75">
      <c r="A753" s="2"/>
      <c r="B753" s="2"/>
      <c r="C753" s="2"/>
      <c r="D753" s="2"/>
      <c r="E753" s="2"/>
    </row>
    <row r="754" spans="1:5" s="5" customFormat="1" ht="12.75">
      <c r="A754" s="2"/>
      <c r="B754" s="2"/>
      <c r="C754" s="2"/>
      <c r="D754" s="2"/>
      <c r="E754" s="2"/>
    </row>
    <row r="755" spans="1:5" s="5" customFormat="1" ht="12.75">
      <c r="A755" s="2"/>
      <c r="B755" s="2"/>
      <c r="C755" s="2"/>
      <c r="D755" s="2"/>
      <c r="E755" s="2"/>
    </row>
    <row r="756" spans="1:5" s="5" customFormat="1" ht="12.75">
      <c r="A756" s="2"/>
      <c r="B756" s="2"/>
      <c r="C756" s="2"/>
      <c r="D756" s="2"/>
      <c r="E756" s="2"/>
    </row>
    <row r="757" spans="1:5" s="5" customFormat="1" ht="12.75">
      <c r="A757" s="2"/>
      <c r="B757" s="2"/>
      <c r="C757" s="2"/>
      <c r="D757" s="2"/>
      <c r="E757" s="2"/>
    </row>
    <row r="758" spans="1:5" s="5" customFormat="1" ht="12.75">
      <c r="A758" s="2"/>
      <c r="B758" s="2"/>
      <c r="C758" s="2"/>
      <c r="D758" s="2"/>
      <c r="E758" s="2"/>
    </row>
    <row r="759" spans="1:5" s="5" customFormat="1" ht="12.75">
      <c r="A759" s="2"/>
      <c r="B759" s="2"/>
      <c r="C759" s="2"/>
      <c r="D759" s="2"/>
      <c r="E759" s="2"/>
    </row>
    <row r="760" spans="1:5" s="5" customFormat="1" ht="12.75">
      <c r="A760" s="2"/>
      <c r="B760" s="2"/>
      <c r="C760" s="2"/>
      <c r="D760" s="2"/>
      <c r="E760" s="2"/>
    </row>
    <row r="761" spans="1:5" s="5" customFormat="1" ht="12.75">
      <c r="A761" s="2"/>
      <c r="B761" s="2"/>
      <c r="C761" s="2"/>
      <c r="D761" s="2"/>
      <c r="E761" s="2"/>
    </row>
    <row r="762" spans="1:5" s="5" customFormat="1" ht="12.75">
      <c r="A762" s="2"/>
      <c r="B762" s="2"/>
      <c r="C762" s="2"/>
      <c r="D762" s="2"/>
      <c r="E762" s="2"/>
    </row>
    <row r="763" spans="1:5" s="5" customFormat="1" ht="12.75">
      <c r="A763" s="2"/>
      <c r="B763" s="2"/>
      <c r="C763" s="2"/>
      <c r="D763" s="2"/>
      <c r="E763" s="2"/>
    </row>
    <row r="764" spans="1:5" s="5" customFormat="1" ht="12.75">
      <c r="A764" s="2"/>
      <c r="B764" s="2"/>
      <c r="C764" s="2"/>
      <c r="D764" s="2"/>
      <c r="E764" s="2"/>
    </row>
    <row r="765" spans="1:5" s="5" customFormat="1" ht="12.75">
      <c r="A765" s="2"/>
      <c r="B765" s="2"/>
      <c r="C765" s="2"/>
      <c r="D765" s="2"/>
      <c r="E765" s="2"/>
    </row>
    <row r="766" spans="1:5" s="5" customFormat="1" ht="12.75">
      <c r="A766" s="2"/>
      <c r="B766" s="2"/>
      <c r="C766" s="2"/>
      <c r="D766" s="2"/>
      <c r="E766" s="2"/>
    </row>
    <row r="767" spans="1:5" s="5" customFormat="1" ht="12.75">
      <c r="A767" s="2"/>
      <c r="B767" s="2"/>
      <c r="C767" s="2"/>
      <c r="D767" s="2"/>
      <c r="E767" s="2"/>
    </row>
    <row r="768" spans="1:5" s="5" customFormat="1" ht="12.75">
      <c r="A768" s="2"/>
      <c r="B768" s="2"/>
      <c r="C768" s="2"/>
      <c r="D768" s="2"/>
      <c r="E768" s="2"/>
    </row>
    <row r="769" spans="1:5" s="5" customFormat="1" ht="12.75">
      <c r="A769" s="2"/>
      <c r="B769" s="2"/>
      <c r="C769" s="2"/>
      <c r="D769" s="2"/>
      <c r="E769" s="2"/>
    </row>
    <row r="770" spans="1:5" s="5" customFormat="1" ht="12.75">
      <c r="A770" s="2"/>
      <c r="B770" s="2"/>
      <c r="C770" s="2"/>
      <c r="D770" s="2"/>
      <c r="E770" s="2"/>
    </row>
    <row r="771" spans="1:5" s="5" customFormat="1" ht="12.75">
      <c r="A771" s="2"/>
      <c r="B771" s="2"/>
      <c r="C771" s="2"/>
      <c r="D771" s="2"/>
      <c r="E771" s="2"/>
    </row>
    <row r="772" spans="1:5" s="5" customFormat="1" ht="12.75">
      <c r="A772" s="2"/>
      <c r="B772" s="2"/>
      <c r="C772" s="2"/>
      <c r="D772" s="2"/>
      <c r="E772" s="2"/>
    </row>
    <row r="773" spans="1:5" s="5" customFormat="1" ht="12.75">
      <c r="A773" s="2"/>
      <c r="B773" s="2"/>
      <c r="C773" s="2"/>
      <c r="D773" s="2"/>
      <c r="E773" s="2"/>
    </row>
    <row r="774" spans="1:5" s="5" customFormat="1" ht="12.75">
      <c r="A774" s="2"/>
      <c r="B774" s="2"/>
      <c r="C774" s="2"/>
      <c r="D774" s="2"/>
      <c r="E774" s="2"/>
    </row>
    <row r="775" spans="1:5" s="5" customFormat="1" ht="12.75">
      <c r="A775" s="2"/>
      <c r="B775" s="2"/>
      <c r="C775" s="2"/>
      <c r="D775" s="2"/>
      <c r="E775" s="2"/>
    </row>
    <row r="776" spans="1:5" s="5" customFormat="1" ht="12.75">
      <c r="A776" s="2"/>
      <c r="B776" s="2"/>
      <c r="C776" s="2"/>
      <c r="D776" s="2"/>
      <c r="E776" s="2"/>
    </row>
    <row r="777" spans="1:5" s="5" customFormat="1" ht="12.75">
      <c r="A777" s="2"/>
      <c r="B777" s="2"/>
      <c r="C777" s="2"/>
      <c r="D777" s="2"/>
      <c r="E777" s="2"/>
    </row>
    <row r="778" spans="1:5" s="5" customFormat="1" ht="12.75">
      <c r="A778" s="2"/>
      <c r="B778" s="2"/>
      <c r="C778" s="2"/>
      <c r="D778" s="2"/>
      <c r="E778" s="2"/>
    </row>
    <row r="779" spans="1:5" s="5" customFormat="1" ht="12.75">
      <c r="A779" s="2"/>
      <c r="B779" s="2"/>
      <c r="C779" s="2"/>
      <c r="D779" s="2"/>
      <c r="E779" s="2"/>
    </row>
    <row r="780" spans="1:5" s="5" customFormat="1" ht="12.75">
      <c r="A780" s="2"/>
      <c r="B780" s="2"/>
      <c r="C780" s="2"/>
      <c r="D780" s="2"/>
      <c r="E780" s="2"/>
    </row>
    <row r="781" spans="1:5" s="5" customFormat="1" ht="12.75">
      <c r="A781" s="2"/>
      <c r="B781" s="2"/>
      <c r="C781" s="2"/>
      <c r="D781" s="2"/>
      <c r="E781" s="2"/>
    </row>
    <row r="782" spans="1:5" s="5" customFormat="1" ht="12.75">
      <c r="A782" s="2"/>
      <c r="B782" s="2"/>
      <c r="C782" s="2"/>
      <c r="D782" s="2"/>
      <c r="E782" s="2"/>
    </row>
    <row r="783" spans="1:5" s="5" customFormat="1" ht="12.75">
      <c r="A783" s="2"/>
      <c r="B783" s="2"/>
      <c r="C783" s="2"/>
      <c r="D783" s="2"/>
      <c r="E783" s="2"/>
    </row>
    <row r="784" spans="1:5" s="5" customFormat="1" ht="12.75">
      <c r="A784" s="2"/>
      <c r="B784" s="2"/>
      <c r="C784" s="2"/>
      <c r="D784" s="2"/>
      <c r="E784" s="2"/>
    </row>
    <row r="785" spans="1:5" s="5" customFormat="1" ht="12.75">
      <c r="A785" s="2"/>
      <c r="B785" s="2"/>
      <c r="C785" s="2"/>
      <c r="D785" s="2"/>
      <c r="E785" s="2"/>
    </row>
    <row r="786" spans="1:5" s="5" customFormat="1" ht="12.75">
      <c r="A786" s="2"/>
      <c r="B786" s="2"/>
      <c r="C786" s="2"/>
      <c r="D786" s="2"/>
      <c r="E786" s="2"/>
    </row>
    <row r="787" spans="1:5" s="5" customFormat="1" ht="12.75">
      <c r="A787" s="2"/>
      <c r="B787" s="2"/>
      <c r="C787" s="2"/>
      <c r="D787" s="2"/>
      <c r="E787" s="2"/>
    </row>
    <row r="788" spans="1:5" s="5" customFormat="1" ht="12.75">
      <c r="A788" s="2"/>
      <c r="B788" s="2"/>
      <c r="C788" s="2"/>
      <c r="D788" s="2"/>
      <c r="E788" s="2"/>
    </row>
    <row r="789" spans="1:5" s="5" customFormat="1" ht="12.75">
      <c r="A789" s="2"/>
      <c r="B789" s="2"/>
      <c r="C789" s="2"/>
      <c r="D789" s="2"/>
      <c r="E789" s="2"/>
    </row>
    <row r="790" spans="1:5" s="5" customFormat="1" ht="12.75">
      <c r="A790" s="2"/>
      <c r="B790" s="2"/>
      <c r="C790" s="2"/>
      <c r="D790" s="2"/>
      <c r="E790" s="2"/>
    </row>
    <row r="791" spans="1:5" s="5" customFormat="1" ht="12.75">
      <c r="A791" s="2"/>
      <c r="B791" s="2"/>
      <c r="C791" s="2"/>
      <c r="D791" s="2"/>
      <c r="E791" s="2"/>
    </row>
    <row r="792" spans="1:5" s="5" customFormat="1" ht="12.75">
      <c r="A792" s="2"/>
      <c r="B792" s="2"/>
      <c r="C792" s="2"/>
      <c r="D792" s="2"/>
      <c r="E792" s="2"/>
    </row>
    <row r="793" spans="1:5" s="5" customFormat="1" ht="12.75">
      <c r="A793" s="2"/>
      <c r="B793" s="2"/>
      <c r="C793" s="2"/>
      <c r="D793" s="2"/>
      <c r="E793" s="2"/>
    </row>
    <row r="794" spans="1:5" s="5" customFormat="1" ht="12.75">
      <c r="A794" s="2"/>
      <c r="B794" s="2"/>
      <c r="C794" s="2"/>
      <c r="D794" s="2"/>
      <c r="E794" s="2"/>
    </row>
    <row r="795" spans="1:5" s="5" customFormat="1" ht="12.75">
      <c r="A795" s="2"/>
      <c r="B795" s="2"/>
      <c r="C795" s="2"/>
      <c r="D795" s="2"/>
      <c r="E795" s="2"/>
    </row>
    <row r="796" spans="1:5" s="5" customFormat="1" ht="12.75">
      <c r="A796" s="2"/>
      <c r="B796" s="2"/>
      <c r="C796" s="2"/>
      <c r="D796" s="2"/>
      <c r="E796" s="2"/>
    </row>
    <row r="797" spans="1:5" s="5" customFormat="1" ht="12.75">
      <c r="A797" s="2"/>
      <c r="B797" s="2"/>
      <c r="C797" s="2"/>
      <c r="D797" s="2"/>
      <c r="E797" s="2"/>
    </row>
    <row r="798" spans="1:5" s="5" customFormat="1" ht="12.75">
      <c r="A798" s="2"/>
      <c r="B798" s="2"/>
      <c r="C798" s="2"/>
      <c r="D798" s="2"/>
      <c r="E798" s="2"/>
    </row>
    <row r="799" spans="1:5" s="5" customFormat="1" ht="12.75">
      <c r="A799" s="2"/>
      <c r="B799" s="2"/>
      <c r="C799" s="2"/>
      <c r="D799" s="2"/>
      <c r="E799" s="2"/>
    </row>
    <row r="800" spans="1:5" s="5" customFormat="1" ht="12.75">
      <c r="A800" s="2"/>
      <c r="B800" s="2"/>
      <c r="C800" s="2"/>
      <c r="D800" s="2"/>
      <c r="E800" s="2"/>
    </row>
    <row r="801" spans="1:5" s="5" customFormat="1" ht="12.75">
      <c r="A801" s="2"/>
      <c r="B801" s="2"/>
      <c r="C801" s="2"/>
      <c r="D801" s="2"/>
      <c r="E801" s="2"/>
    </row>
    <row r="802" spans="1:5" s="5" customFormat="1" ht="12.75">
      <c r="A802" s="2"/>
      <c r="B802" s="2"/>
      <c r="C802" s="2"/>
      <c r="D802" s="2"/>
      <c r="E802" s="2"/>
    </row>
    <row r="803" spans="1:5" s="5" customFormat="1" ht="12.75">
      <c r="A803" s="2"/>
      <c r="B803" s="2"/>
      <c r="C803" s="2"/>
      <c r="D803" s="2"/>
      <c r="E803" s="2"/>
    </row>
    <row r="804" spans="1:5" s="5" customFormat="1" ht="12.75">
      <c r="A804" s="2"/>
      <c r="B804" s="2"/>
      <c r="C804" s="2"/>
      <c r="D804" s="2"/>
      <c r="E804" s="2"/>
    </row>
    <row r="805" spans="1:5" s="5" customFormat="1" ht="12.75">
      <c r="A805" s="2"/>
      <c r="B805" s="2"/>
      <c r="C805" s="2"/>
      <c r="D805" s="2"/>
      <c r="E805" s="2"/>
    </row>
    <row r="806" spans="1:5" s="5" customFormat="1" ht="12.75">
      <c r="A806" s="2"/>
      <c r="B806" s="2"/>
      <c r="C806" s="2"/>
      <c r="D806" s="2"/>
      <c r="E806" s="2"/>
    </row>
    <row r="807" spans="1:5" s="5" customFormat="1" ht="12.75">
      <c r="A807" s="2"/>
      <c r="B807" s="2"/>
      <c r="C807" s="2"/>
      <c r="D807" s="2"/>
      <c r="E807" s="2"/>
    </row>
    <row r="808" spans="1:5" s="5" customFormat="1" ht="12.75">
      <c r="A808" s="2"/>
      <c r="B808" s="2"/>
      <c r="C808" s="2"/>
      <c r="D808" s="2"/>
      <c r="E808" s="2"/>
    </row>
    <row r="809" spans="1:5" s="5" customFormat="1" ht="12.75">
      <c r="A809" s="2"/>
      <c r="B809" s="2"/>
      <c r="C809" s="2"/>
      <c r="D809" s="2"/>
      <c r="E809" s="2"/>
    </row>
    <row r="810" spans="1:5" s="5" customFormat="1" ht="12.75">
      <c r="A810" s="2"/>
      <c r="B810" s="2"/>
      <c r="C810" s="2"/>
      <c r="D810" s="2"/>
      <c r="E810" s="2"/>
    </row>
    <row r="811" spans="1:5" s="5" customFormat="1" ht="12.75">
      <c r="A811" s="2"/>
      <c r="B811" s="2"/>
      <c r="C811" s="2"/>
      <c r="D811" s="2"/>
      <c r="E811" s="2"/>
    </row>
    <row r="812" spans="1:5" s="5" customFormat="1" ht="12.75">
      <c r="A812" s="2"/>
      <c r="B812" s="2"/>
      <c r="C812" s="2"/>
      <c r="D812" s="2"/>
      <c r="E812" s="2"/>
    </row>
    <row r="813" spans="1:5" s="5" customFormat="1" ht="12.75">
      <c r="A813" s="2"/>
      <c r="B813" s="2"/>
      <c r="C813" s="2"/>
      <c r="D813" s="2"/>
      <c r="E813" s="2"/>
    </row>
    <row r="814" spans="1:5" s="5" customFormat="1" ht="12.75">
      <c r="A814" s="2"/>
      <c r="B814" s="2"/>
      <c r="C814" s="2"/>
      <c r="D814" s="2"/>
      <c r="E814" s="2"/>
    </row>
    <row r="815" spans="1:5" s="5" customFormat="1" ht="12.75">
      <c r="A815" s="2"/>
      <c r="B815" s="2"/>
      <c r="C815" s="2"/>
      <c r="D815" s="2"/>
      <c r="E815" s="2"/>
    </row>
    <row r="816" spans="1:5" s="5" customFormat="1" ht="12.75">
      <c r="A816" s="2"/>
      <c r="B816" s="2"/>
      <c r="C816" s="2"/>
      <c r="D816" s="2"/>
      <c r="E816" s="2"/>
    </row>
    <row r="817" spans="1:5" s="5" customFormat="1" ht="12.75">
      <c r="A817" s="2"/>
      <c r="B817" s="2"/>
      <c r="C817" s="2"/>
      <c r="D817" s="2"/>
      <c r="E817" s="2"/>
    </row>
    <row r="818" spans="1:5" s="5" customFormat="1" ht="12.75">
      <c r="A818" s="2"/>
      <c r="B818" s="2"/>
      <c r="C818" s="2"/>
      <c r="D818" s="2"/>
      <c r="E818" s="2"/>
    </row>
    <row r="819" spans="1:5" s="5" customFormat="1" ht="12.75">
      <c r="A819" s="2"/>
      <c r="B819" s="2"/>
      <c r="C819" s="2"/>
      <c r="D819" s="2"/>
      <c r="E819" s="2"/>
    </row>
    <row r="820" spans="1:5" s="5" customFormat="1" ht="12.75">
      <c r="A820" s="2"/>
      <c r="B820" s="2"/>
      <c r="C820" s="2"/>
      <c r="D820" s="2"/>
      <c r="E820" s="2"/>
    </row>
    <row r="821" spans="1:5" s="5" customFormat="1" ht="12.75">
      <c r="A821" s="2"/>
      <c r="B821" s="2"/>
      <c r="C821" s="2"/>
      <c r="D821" s="2"/>
      <c r="E821" s="2"/>
    </row>
    <row r="822" spans="1:5" s="5" customFormat="1" ht="12.75">
      <c r="A822" s="2"/>
      <c r="B822" s="2"/>
      <c r="C822" s="2"/>
      <c r="D822" s="2"/>
      <c r="E822" s="2"/>
    </row>
    <row r="823" spans="1:5" s="5" customFormat="1" ht="12.75">
      <c r="A823" s="2"/>
      <c r="B823" s="2"/>
      <c r="C823" s="2"/>
      <c r="D823" s="2"/>
      <c r="E823" s="2"/>
    </row>
    <row r="824" spans="1:5" s="5" customFormat="1" ht="12.75">
      <c r="A824" s="2"/>
      <c r="B824" s="2"/>
      <c r="C824" s="2"/>
      <c r="D824" s="2"/>
      <c r="E824" s="2"/>
    </row>
    <row r="825" spans="1:5" s="5" customFormat="1" ht="12.75">
      <c r="A825" s="2"/>
      <c r="B825" s="2"/>
      <c r="C825" s="2"/>
      <c r="D825" s="2"/>
      <c r="E825" s="2"/>
    </row>
    <row r="826" spans="1:5" s="5" customFormat="1" ht="12.75">
      <c r="A826" s="2"/>
      <c r="B826" s="2"/>
      <c r="C826" s="2"/>
      <c r="D826" s="2"/>
      <c r="E826" s="2"/>
    </row>
    <row r="827" spans="1:5" s="5" customFormat="1" ht="12.75">
      <c r="A827" s="2"/>
      <c r="B827" s="2"/>
      <c r="C827" s="2"/>
      <c r="D827" s="2"/>
      <c r="E827" s="2"/>
    </row>
    <row r="828" spans="1:5" s="5" customFormat="1" ht="12.75">
      <c r="A828" s="2"/>
      <c r="B828" s="2"/>
      <c r="C828" s="2"/>
      <c r="D828" s="2"/>
      <c r="E828" s="2"/>
    </row>
    <row r="829" spans="1:5" s="5" customFormat="1" ht="12.75">
      <c r="A829" s="2"/>
      <c r="B829" s="2"/>
      <c r="C829" s="2"/>
      <c r="D829" s="2"/>
      <c r="E829" s="2"/>
    </row>
    <row r="830" spans="1:5" s="5" customFormat="1" ht="12.75">
      <c r="A830" s="2"/>
      <c r="B830" s="2"/>
      <c r="C830" s="2"/>
      <c r="D830" s="2"/>
      <c r="E830" s="2"/>
    </row>
    <row r="831" spans="1:5" s="5" customFormat="1" ht="12.75">
      <c r="A831" s="2"/>
      <c r="B831" s="2"/>
      <c r="C831" s="2"/>
      <c r="D831" s="2"/>
      <c r="E831" s="2"/>
    </row>
    <row r="832" spans="1:5" s="5" customFormat="1" ht="12.75">
      <c r="A832" s="2"/>
      <c r="B832" s="2"/>
      <c r="C832" s="2"/>
      <c r="D832" s="2"/>
      <c r="E832" s="2"/>
    </row>
    <row r="833" spans="1:5" s="5" customFormat="1" ht="12.75">
      <c r="A833" s="2"/>
      <c r="B833" s="2"/>
      <c r="C833" s="2"/>
      <c r="D833" s="2"/>
      <c r="E833" s="2"/>
    </row>
    <row r="834" spans="1:5" s="5" customFormat="1" ht="12.75">
      <c r="A834" s="2"/>
      <c r="B834" s="2"/>
      <c r="C834" s="2"/>
      <c r="D834" s="2"/>
      <c r="E834" s="2"/>
    </row>
    <row r="835" spans="1:5" s="5" customFormat="1" ht="12.75">
      <c r="A835" s="2"/>
      <c r="B835" s="2"/>
      <c r="C835" s="2"/>
      <c r="D835" s="2"/>
      <c r="E835" s="2"/>
    </row>
    <row r="836" spans="1:5" s="5" customFormat="1" ht="12.75">
      <c r="A836" s="2"/>
      <c r="B836" s="2"/>
      <c r="C836" s="2"/>
      <c r="D836" s="2"/>
      <c r="E836" s="2"/>
    </row>
    <row r="837" spans="1:5" s="5" customFormat="1" ht="12.75">
      <c r="A837" s="2"/>
      <c r="B837" s="2"/>
      <c r="C837" s="2"/>
      <c r="D837" s="2"/>
      <c r="E837" s="2"/>
    </row>
    <row r="838" spans="1:5" s="5" customFormat="1" ht="12.75">
      <c r="A838" s="2"/>
      <c r="B838" s="2"/>
      <c r="C838" s="2"/>
      <c r="D838" s="2"/>
      <c r="E838" s="2"/>
    </row>
    <row r="839" spans="1:5" s="5" customFormat="1" ht="12.75">
      <c r="A839" s="2"/>
      <c r="B839" s="2"/>
      <c r="C839" s="2"/>
      <c r="D839" s="2"/>
      <c r="E839" s="2"/>
    </row>
    <row r="840" spans="1:5" s="5" customFormat="1" ht="12.75">
      <c r="A840" s="2"/>
      <c r="B840" s="2"/>
      <c r="C840" s="2"/>
      <c r="D840" s="2"/>
      <c r="E840" s="2"/>
    </row>
    <row r="841" spans="1:5" s="5" customFormat="1" ht="12.75">
      <c r="A841" s="2"/>
      <c r="B841" s="2"/>
      <c r="C841" s="2"/>
      <c r="D841" s="2"/>
      <c r="E841" s="2"/>
    </row>
    <row r="842" spans="1:5" s="5" customFormat="1" ht="12.75">
      <c r="A842" s="2"/>
      <c r="B842" s="2"/>
      <c r="C842" s="2"/>
      <c r="D842" s="2"/>
      <c r="E842" s="2"/>
    </row>
    <row r="843" spans="1:5" s="5" customFormat="1" ht="12.75">
      <c r="A843" s="2"/>
      <c r="B843" s="2"/>
      <c r="C843" s="2"/>
      <c r="D843" s="2"/>
      <c r="E843" s="2"/>
    </row>
    <row r="844" spans="1:5" s="5" customFormat="1" ht="12.75">
      <c r="A844" s="2"/>
      <c r="B844" s="2"/>
      <c r="C844" s="2"/>
      <c r="D844" s="2"/>
      <c r="E844" s="2"/>
    </row>
    <row r="845" spans="1:5" s="5" customFormat="1" ht="12.75">
      <c r="A845" s="2"/>
      <c r="B845" s="2"/>
      <c r="C845" s="2"/>
      <c r="D845" s="2"/>
      <c r="E845" s="2"/>
    </row>
    <row r="846" spans="1:5" s="5" customFormat="1" ht="12.75">
      <c r="A846" s="2"/>
      <c r="B846" s="2"/>
      <c r="C846" s="2"/>
      <c r="D846" s="2"/>
      <c r="E846" s="2"/>
    </row>
    <row r="847" spans="1:5" s="5" customFormat="1" ht="12.75">
      <c r="A847" s="2"/>
      <c r="B847" s="2"/>
      <c r="C847" s="2"/>
      <c r="D847" s="2"/>
      <c r="E847" s="2"/>
    </row>
    <row r="848" spans="1:5" s="5" customFormat="1" ht="12.75">
      <c r="A848" s="2"/>
      <c r="B848" s="2"/>
      <c r="C848" s="2"/>
      <c r="D848" s="2"/>
      <c r="E848" s="2"/>
    </row>
    <row r="849" spans="1:5" s="5" customFormat="1" ht="12.75">
      <c r="A849" s="2"/>
      <c r="B849" s="2"/>
      <c r="C849" s="2"/>
      <c r="D849" s="2"/>
      <c r="E849" s="2"/>
    </row>
    <row r="850" spans="1:5" s="5" customFormat="1" ht="12.75">
      <c r="A850" s="2"/>
      <c r="B850" s="2"/>
      <c r="C850" s="2"/>
      <c r="D850" s="2"/>
      <c r="E850" s="2"/>
    </row>
    <row r="851" spans="1:5" s="5" customFormat="1" ht="12.75">
      <c r="A851" s="2"/>
      <c r="B851" s="2"/>
      <c r="C851" s="2"/>
      <c r="D851" s="2"/>
      <c r="E851" s="2"/>
    </row>
    <row r="852" spans="1:5" s="5" customFormat="1" ht="12.75">
      <c r="A852" s="2"/>
      <c r="B852" s="2"/>
      <c r="C852" s="2"/>
      <c r="D852" s="2"/>
      <c r="E852" s="2"/>
    </row>
  </sheetData>
  <sheetProtection/>
  <mergeCells count="1566">
    <mergeCell ref="A281:A284"/>
    <mergeCell ref="B281:B284"/>
    <mergeCell ref="C281:C284"/>
    <mergeCell ref="D281:D284"/>
    <mergeCell ref="E281:E284"/>
    <mergeCell ref="F281:F284"/>
    <mergeCell ref="G281:H281"/>
    <mergeCell ref="I281:J281"/>
    <mergeCell ref="G282:G284"/>
    <mergeCell ref="H282:H284"/>
    <mergeCell ref="I282:I284"/>
    <mergeCell ref="J282:J284"/>
    <mergeCell ref="IU282:IU284"/>
    <mergeCell ref="IV282:IV284"/>
    <mergeCell ref="IE282:IE284"/>
    <mergeCell ref="IF282:IF284"/>
    <mergeCell ref="IM282:IM284"/>
    <mergeCell ref="IN282:IN284"/>
    <mergeCell ref="IL281:IL284"/>
    <mergeCell ref="IM281:IN281"/>
    <mergeCell ref="IO281:IP281"/>
    <mergeCell ref="IQ281:IV281"/>
    <mergeCell ref="HW282:HW284"/>
    <mergeCell ref="HX282:HX284"/>
    <mergeCell ref="HS281:HS284"/>
    <mergeCell ref="HT281:HT284"/>
    <mergeCell ref="HU281:HU284"/>
    <mergeCell ref="HV281:HV284"/>
    <mergeCell ref="HW281:HX281"/>
    <mergeCell ref="GQ281:GR281"/>
    <mergeCell ref="HO282:HO284"/>
    <mergeCell ref="HP282:HP284"/>
    <mergeCell ref="HI281:HJ281"/>
    <mergeCell ref="HK281:HP281"/>
    <mergeCell ref="HD281:HD284"/>
    <mergeCell ref="HE281:HE284"/>
    <mergeCell ref="HF281:HF284"/>
    <mergeCell ref="HG281:HH281"/>
    <mergeCell ref="HG282:HG284"/>
    <mergeCell ref="FS282:FS284"/>
    <mergeCell ref="FT282:FT284"/>
    <mergeCell ref="GA282:GA284"/>
    <mergeCell ref="GB282:GB284"/>
    <mergeCell ref="FZ281:FZ284"/>
    <mergeCell ref="GA281:GB281"/>
    <mergeCell ref="FV281:FV284"/>
    <mergeCell ref="FW281:FW284"/>
    <mergeCell ref="FX281:FX284"/>
    <mergeCell ref="FY281:FY284"/>
    <mergeCell ref="ES281:ES284"/>
    <mergeCell ref="ET281:ET284"/>
    <mergeCell ref="FK282:FK284"/>
    <mergeCell ref="FL282:FL284"/>
    <mergeCell ref="FG281:FG284"/>
    <mergeCell ref="FH281:FH284"/>
    <mergeCell ref="FI281:FI284"/>
    <mergeCell ref="FJ281:FJ284"/>
    <mergeCell ref="DH282:DH284"/>
    <mergeCell ref="DO282:DO284"/>
    <mergeCell ref="DP282:DP284"/>
    <mergeCell ref="DN281:DN284"/>
    <mergeCell ref="DO281:DP281"/>
    <mergeCell ref="DJ281:DJ284"/>
    <mergeCell ref="DK281:DK284"/>
    <mergeCell ref="DL281:DL284"/>
    <mergeCell ref="DM281:DM284"/>
    <mergeCell ref="CG281:CG284"/>
    <mergeCell ref="CH281:CH284"/>
    <mergeCell ref="CY282:CY284"/>
    <mergeCell ref="CZ282:CZ284"/>
    <mergeCell ref="CU281:CU284"/>
    <mergeCell ref="CV281:CV284"/>
    <mergeCell ref="CW281:CW284"/>
    <mergeCell ref="CX281:CX284"/>
    <mergeCell ref="CK281:CL281"/>
    <mergeCell ref="CM281:CR281"/>
    <mergeCell ref="AU282:AU284"/>
    <mergeCell ref="AV282:AV284"/>
    <mergeCell ref="BC282:BC284"/>
    <mergeCell ref="BD282:BD284"/>
    <mergeCell ref="BB281:BB284"/>
    <mergeCell ref="BC281:BD281"/>
    <mergeCell ref="AX281:AX284"/>
    <mergeCell ref="AY281:AY284"/>
    <mergeCell ref="AZ281:AZ284"/>
    <mergeCell ref="BA281:BA284"/>
    <mergeCell ref="AE282:AE284"/>
    <mergeCell ref="AF282:AF284"/>
    <mergeCell ref="AM282:AM284"/>
    <mergeCell ref="AN282:AN284"/>
    <mergeCell ref="AI281:AI284"/>
    <mergeCell ref="AJ281:AJ284"/>
    <mergeCell ref="AK281:AK284"/>
    <mergeCell ref="AL281:AL284"/>
    <mergeCell ref="IS282:IS284"/>
    <mergeCell ref="IT282:IT284"/>
    <mergeCell ref="IH281:IH284"/>
    <mergeCell ref="II281:II284"/>
    <mergeCell ref="IJ281:IJ284"/>
    <mergeCell ref="IK281:IK284"/>
    <mergeCell ref="IO282:IO284"/>
    <mergeCell ref="IP282:IP284"/>
    <mergeCell ref="IQ282:IQ284"/>
    <mergeCell ref="IR282:IR284"/>
    <mergeCell ref="HY281:HZ281"/>
    <mergeCell ref="IA281:IF281"/>
    <mergeCell ref="IG281:IG284"/>
    <mergeCell ref="HY282:HY284"/>
    <mergeCell ref="HZ282:HZ284"/>
    <mergeCell ref="IA282:IA284"/>
    <mergeCell ref="IB282:IB284"/>
    <mergeCell ref="IC282:IC284"/>
    <mergeCell ref="ID282:ID284"/>
    <mergeCell ref="HQ281:HQ284"/>
    <mergeCell ref="HR281:HR284"/>
    <mergeCell ref="HI282:HI284"/>
    <mergeCell ref="HJ282:HJ284"/>
    <mergeCell ref="HK282:HK284"/>
    <mergeCell ref="HL282:HL284"/>
    <mergeCell ref="HM282:HM284"/>
    <mergeCell ref="HN282:HN284"/>
    <mergeCell ref="HH282:HH284"/>
    <mergeCell ref="GU281:GZ281"/>
    <mergeCell ref="HA281:HA284"/>
    <mergeCell ref="HB281:HB284"/>
    <mergeCell ref="HC281:HC284"/>
    <mergeCell ref="GU282:GU284"/>
    <mergeCell ref="GV282:GV284"/>
    <mergeCell ref="GW282:GW284"/>
    <mergeCell ref="GX282:GX284"/>
    <mergeCell ref="GK281:GK284"/>
    <mergeCell ref="GL281:GL284"/>
    <mergeCell ref="GM281:GM284"/>
    <mergeCell ref="GN281:GN284"/>
    <mergeCell ref="GY282:GY284"/>
    <mergeCell ref="GZ282:GZ284"/>
    <mergeCell ref="GS281:GT281"/>
    <mergeCell ref="GS282:GS284"/>
    <mergeCell ref="GT282:GT284"/>
    <mergeCell ref="GP281:GP284"/>
    <mergeCell ref="GQ282:GQ284"/>
    <mergeCell ref="GR282:GR284"/>
    <mergeCell ref="GO281:GO284"/>
    <mergeCell ref="GC281:GD281"/>
    <mergeCell ref="GE281:GJ281"/>
    <mergeCell ref="GC282:GC284"/>
    <mergeCell ref="GD282:GD284"/>
    <mergeCell ref="GE282:GE284"/>
    <mergeCell ref="GF282:GF284"/>
    <mergeCell ref="GG282:GG284"/>
    <mergeCell ref="GH282:GH284"/>
    <mergeCell ref="GI282:GI284"/>
    <mergeCell ref="GJ282:GJ284"/>
    <mergeCell ref="FK281:FL281"/>
    <mergeCell ref="FM281:FN281"/>
    <mergeCell ref="FO281:FT281"/>
    <mergeCell ref="FU281:FU284"/>
    <mergeCell ref="FM282:FM284"/>
    <mergeCell ref="FN282:FN284"/>
    <mergeCell ref="FO282:FO284"/>
    <mergeCell ref="FR282:FR284"/>
    <mergeCell ref="EW281:EX281"/>
    <mergeCell ref="EY281:FD281"/>
    <mergeCell ref="FE281:FE284"/>
    <mergeCell ref="FF281:FF284"/>
    <mergeCell ref="EW282:EW284"/>
    <mergeCell ref="EX282:EX284"/>
    <mergeCell ref="EY282:EY284"/>
    <mergeCell ref="FC282:FC284"/>
    <mergeCell ref="FD282:FD284"/>
    <mergeCell ref="EQ281:EQ284"/>
    <mergeCell ref="EI282:EI284"/>
    <mergeCell ref="EJ282:EJ284"/>
    <mergeCell ref="EK282:EK284"/>
    <mergeCell ref="FP282:FP284"/>
    <mergeCell ref="FQ282:FQ284"/>
    <mergeCell ref="EZ282:EZ284"/>
    <mergeCell ref="FA282:FA284"/>
    <mergeCell ref="FB282:FB284"/>
    <mergeCell ref="ER281:ER284"/>
    <mergeCell ref="EN282:EN284"/>
    <mergeCell ref="EG281:EH281"/>
    <mergeCell ref="EG282:EG284"/>
    <mergeCell ref="EH282:EH284"/>
    <mergeCell ref="EU281:EV281"/>
    <mergeCell ref="EU282:EU284"/>
    <mergeCell ref="EV282:EV284"/>
    <mergeCell ref="EI281:EN281"/>
    <mergeCell ref="EO281:EO284"/>
    <mergeCell ref="EP281:EP284"/>
    <mergeCell ref="DY281:DY284"/>
    <mergeCell ref="DZ281:DZ284"/>
    <mergeCell ref="EA281:EA284"/>
    <mergeCell ref="EB281:EB284"/>
    <mergeCell ref="EL282:EL284"/>
    <mergeCell ref="EM282:EM284"/>
    <mergeCell ref="ED281:ED284"/>
    <mergeCell ref="EE281:EF281"/>
    <mergeCell ref="EE282:EE284"/>
    <mergeCell ref="EF282:EF284"/>
    <mergeCell ref="EC281:EC284"/>
    <mergeCell ref="DQ281:DR281"/>
    <mergeCell ref="DS281:DX281"/>
    <mergeCell ref="DQ282:DQ284"/>
    <mergeCell ref="DR282:DR284"/>
    <mergeCell ref="DS282:DS284"/>
    <mergeCell ref="DT282:DT284"/>
    <mergeCell ref="DU282:DU284"/>
    <mergeCell ref="DV282:DV284"/>
    <mergeCell ref="DW282:DW284"/>
    <mergeCell ref="DX282:DX284"/>
    <mergeCell ref="CY281:CZ281"/>
    <mergeCell ref="DA281:DB281"/>
    <mergeCell ref="DC281:DH281"/>
    <mergeCell ref="DI281:DI284"/>
    <mergeCell ref="DA282:DA284"/>
    <mergeCell ref="DB282:DB284"/>
    <mergeCell ref="DC282:DC284"/>
    <mergeCell ref="DF282:DF284"/>
    <mergeCell ref="DG282:DG284"/>
    <mergeCell ref="CS281:CS284"/>
    <mergeCell ref="CT281:CT284"/>
    <mergeCell ref="CK282:CK284"/>
    <mergeCell ref="CL282:CL284"/>
    <mergeCell ref="CM282:CM284"/>
    <mergeCell ref="CQ282:CQ284"/>
    <mergeCell ref="CR282:CR284"/>
    <mergeCell ref="CE281:CE284"/>
    <mergeCell ref="BW282:BW284"/>
    <mergeCell ref="BX282:BX284"/>
    <mergeCell ref="BY282:BY284"/>
    <mergeCell ref="DD282:DD284"/>
    <mergeCell ref="DE282:DE284"/>
    <mergeCell ref="CN282:CN284"/>
    <mergeCell ref="CO282:CO284"/>
    <mergeCell ref="CP282:CP284"/>
    <mergeCell ref="CF281:CF284"/>
    <mergeCell ref="CB282:CB284"/>
    <mergeCell ref="BU281:BV281"/>
    <mergeCell ref="BU282:BU284"/>
    <mergeCell ref="BV282:BV284"/>
    <mergeCell ref="CI281:CJ281"/>
    <mergeCell ref="CI282:CI284"/>
    <mergeCell ref="CJ282:CJ284"/>
    <mergeCell ref="BW281:CB281"/>
    <mergeCell ref="CC281:CC284"/>
    <mergeCell ref="CD281:CD284"/>
    <mergeCell ref="BM281:BM284"/>
    <mergeCell ref="BN281:BN284"/>
    <mergeCell ref="BO281:BO284"/>
    <mergeCell ref="BP281:BP284"/>
    <mergeCell ref="BZ282:BZ284"/>
    <mergeCell ref="CA282:CA284"/>
    <mergeCell ref="BR281:BR284"/>
    <mergeCell ref="BS281:BT281"/>
    <mergeCell ref="BS282:BS284"/>
    <mergeCell ref="BT282:BT284"/>
    <mergeCell ref="BQ281:BQ284"/>
    <mergeCell ref="BE281:BF281"/>
    <mergeCell ref="BG281:BL281"/>
    <mergeCell ref="BE282:BE284"/>
    <mergeCell ref="BF282:BF284"/>
    <mergeCell ref="BG282:BG284"/>
    <mergeCell ref="BH282:BH284"/>
    <mergeCell ref="BI282:BI284"/>
    <mergeCell ref="BJ282:BJ284"/>
    <mergeCell ref="BK282:BK284"/>
    <mergeCell ref="BL282:BL284"/>
    <mergeCell ref="AM281:AN281"/>
    <mergeCell ref="AO281:AP281"/>
    <mergeCell ref="AQ281:AV281"/>
    <mergeCell ref="AW281:AW284"/>
    <mergeCell ref="AO282:AO284"/>
    <mergeCell ref="AP282:AP284"/>
    <mergeCell ref="AQ282:AQ284"/>
    <mergeCell ref="AR282:AR284"/>
    <mergeCell ref="AS282:AS284"/>
    <mergeCell ref="AT282:AT284"/>
    <mergeCell ref="Y281:Z281"/>
    <mergeCell ref="AA281:AF281"/>
    <mergeCell ref="AG281:AG284"/>
    <mergeCell ref="AH281:AH284"/>
    <mergeCell ref="Y282:Y284"/>
    <mergeCell ref="Z282:Z284"/>
    <mergeCell ref="AA282:AA284"/>
    <mergeCell ref="AB282:AB284"/>
    <mergeCell ref="AC282:AC284"/>
    <mergeCell ref="AD282:AD284"/>
    <mergeCell ref="T281:T284"/>
    <mergeCell ref="U281:U284"/>
    <mergeCell ref="V281:V284"/>
    <mergeCell ref="W281:X281"/>
    <mergeCell ref="W282:W284"/>
    <mergeCell ref="X282:X284"/>
    <mergeCell ref="K281:P281"/>
    <mergeCell ref="Q281:Q284"/>
    <mergeCell ref="R281:R284"/>
    <mergeCell ref="S281:S284"/>
    <mergeCell ref="K282:K284"/>
    <mergeCell ref="L282:L284"/>
    <mergeCell ref="M282:M284"/>
    <mergeCell ref="N282:N284"/>
    <mergeCell ref="O282:O284"/>
    <mergeCell ref="P282:P284"/>
    <mergeCell ref="IU226:IU228"/>
    <mergeCell ref="IV226:IV228"/>
    <mergeCell ref="IE226:IE228"/>
    <mergeCell ref="IF226:IF228"/>
    <mergeCell ref="IM226:IM228"/>
    <mergeCell ref="IN226:IN228"/>
    <mergeCell ref="IL225:IL228"/>
    <mergeCell ref="IM225:IN225"/>
    <mergeCell ref="IO225:IP225"/>
    <mergeCell ref="IQ225:IV225"/>
    <mergeCell ref="HW226:HW228"/>
    <mergeCell ref="HX226:HX228"/>
    <mergeCell ref="HS225:HS228"/>
    <mergeCell ref="HT225:HT228"/>
    <mergeCell ref="HU225:HU228"/>
    <mergeCell ref="HV225:HV228"/>
    <mergeCell ref="HW225:HX225"/>
    <mergeCell ref="GQ225:GR225"/>
    <mergeCell ref="HO226:HO228"/>
    <mergeCell ref="HP226:HP228"/>
    <mergeCell ref="HI225:HJ225"/>
    <mergeCell ref="HK225:HP225"/>
    <mergeCell ref="HD225:HD228"/>
    <mergeCell ref="HE225:HE228"/>
    <mergeCell ref="HF225:HF228"/>
    <mergeCell ref="HG225:HH225"/>
    <mergeCell ref="HG226:HG228"/>
    <mergeCell ref="FS226:FS228"/>
    <mergeCell ref="FT226:FT228"/>
    <mergeCell ref="GA226:GA228"/>
    <mergeCell ref="GB226:GB228"/>
    <mergeCell ref="FZ225:FZ228"/>
    <mergeCell ref="GA225:GB225"/>
    <mergeCell ref="FV225:FV228"/>
    <mergeCell ref="FW225:FW228"/>
    <mergeCell ref="FX225:FX228"/>
    <mergeCell ref="FY225:FY228"/>
    <mergeCell ref="ES225:ES228"/>
    <mergeCell ref="ET225:ET228"/>
    <mergeCell ref="FK226:FK228"/>
    <mergeCell ref="FL226:FL228"/>
    <mergeCell ref="FG225:FG228"/>
    <mergeCell ref="FH225:FH228"/>
    <mergeCell ref="FI225:FI228"/>
    <mergeCell ref="FJ225:FJ228"/>
    <mergeCell ref="DH226:DH228"/>
    <mergeCell ref="DO226:DO228"/>
    <mergeCell ref="DP226:DP228"/>
    <mergeCell ref="DN225:DN228"/>
    <mergeCell ref="DO225:DP225"/>
    <mergeCell ref="DJ225:DJ228"/>
    <mergeCell ref="DK225:DK228"/>
    <mergeCell ref="DL225:DL228"/>
    <mergeCell ref="DM225:DM228"/>
    <mergeCell ref="CG225:CG228"/>
    <mergeCell ref="CH225:CH228"/>
    <mergeCell ref="CY226:CY228"/>
    <mergeCell ref="CZ226:CZ228"/>
    <mergeCell ref="CU225:CU228"/>
    <mergeCell ref="CV225:CV228"/>
    <mergeCell ref="CW225:CW228"/>
    <mergeCell ref="CX225:CX228"/>
    <mergeCell ref="CK225:CL225"/>
    <mergeCell ref="CM225:CR225"/>
    <mergeCell ref="AU226:AU228"/>
    <mergeCell ref="AV226:AV228"/>
    <mergeCell ref="BC226:BC228"/>
    <mergeCell ref="BD226:BD228"/>
    <mergeCell ref="BB225:BB228"/>
    <mergeCell ref="BC225:BD225"/>
    <mergeCell ref="AX225:AX228"/>
    <mergeCell ref="AY225:AY228"/>
    <mergeCell ref="AZ225:AZ228"/>
    <mergeCell ref="BA225:BA228"/>
    <mergeCell ref="AE226:AE228"/>
    <mergeCell ref="AF226:AF228"/>
    <mergeCell ref="AM226:AM228"/>
    <mergeCell ref="AN226:AN228"/>
    <mergeCell ref="AI225:AI228"/>
    <mergeCell ref="AJ225:AJ228"/>
    <mergeCell ref="AK225:AK228"/>
    <mergeCell ref="AL225:AL228"/>
    <mergeCell ref="IS226:IS228"/>
    <mergeCell ref="IT226:IT228"/>
    <mergeCell ref="IH225:IH228"/>
    <mergeCell ref="II225:II228"/>
    <mergeCell ref="IJ225:IJ228"/>
    <mergeCell ref="IK225:IK228"/>
    <mergeCell ref="IO226:IO228"/>
    <mergeCell ref="IP226:IP228"/>
    <mergeCell ref="IQ226:IQ228"/>
    <mergeCell ref="IR226:IR228"/>
    <mergeCell ref="HY225:HZ225"/>
    <mergeCell ref="IA225:IF225"/>
    <mergeCell ref="IG225:IG228"/>
    <mergeCell ref="HY226:HY228"/>
    <mergeCell ref="HZ226:HZ228"/>
    <mergeCell ref="IA226:IA228"/>
    <mergeCell ref="IB226:IB228"/>
    <mergeCell ref="IC226:IC228"/>
    <mergeCell ref="ID226:ID228"/>
    <mergeCell ref="HQ225:HQ228"/>
    <mergeCell ref="HR225:HR228"/>
    <mergeCell ref="HI226:HI228"/>
    <mergeCell ref="HJ226:HJ228"/>
    <mergeCell ref="HK226:HK228"/>
    <mergeCell ref="HL226:HL228"/>
    <mergeCell ref="HM226:HM228"/>
    <mergeCell ref="HN226:HN228"/>
    <mergeCell ref="HH226:HH228"/>
    <mergeCell ref="GU225:GZ225"/>
    <mergeCell ref="HA225:HA228"/>
    <mergeCell ref="HB225:HB228"/>
    <mergeCell ref="HC225:HC228"/>
    <mergeCell ref="GU226:GU228"/>
    <mergeCell ref="GV226:GV228"/>
    <mergeCell ref="GW226:GW228"/>
    <mergeCell ref="GX226:GX228"/>
    <mergeCell ref="GK225:GK228"/>
    <mergeCell ref="GL225:GL228"/>
    <mergeCell ref="GM225:GM228"/>
    <mergeCell ref="GN225:GN228"/>
    <mergeCell ref="GY226:GY228"/>
    <mergeCell ref="GZ226:GZ228"/>
    <mergeCell ref="GS225:GT225"/>
    <mergeCell ref="GS226:GS228"/>
    <mergeCell ref="GT226:GT228"/>
    <mergeCell ref="GP225:GP228"/>
    <mergeCell ref="GQ226:GQ228"/>
    <mergeCell ref="GR226:GR228"/>
    <mergeCell ref="GO225:GO228"/>
    <mergeCell ref="GC225:GD225"/>
    <mergeCell ref="GE225:GJ225"/>
    <mergeCell ref="GC226:GC228"/>
    <mergeCell ref="GD226:GD228"/>
    <mergeCell ref="GE226:GE228"/>
    <mergeCell ref="GF226:GF228"/>
    <mergeCell ref="GG226:GG228"/>
    <mergeCell ref="GH226:GH228"/>
    <mergeCell ref="GI226:GI228"/>
    <mergeCell ref="GJ226:GJ228"/>
    <mergeCell ref="FK225:FL225"/>
    <mergeCell ref="FM225:FN225"/>
    <mergeCell ref="FO225:FT225"/>
    <mergeCell ref="FU225:FU228"/>
    <mergeCell ref="FM226:FM228"/>
    <mergeCell ref="FN226:FN228"/>
    <mergeCell ref="FO226:FO228"/>
    <mergeCell ref="FR226:FR228"/>
    <mergeCell ref="EW225:EX225"/>
    <mergeCell ref="EY225:FD225"/>
    <mergeCell ref="FE225:FE228"/>
    <mergeCell ref="FF225:FF228"/>
    <mergeCell ref="EW226:EW228"/>
    <mergeCell ref="EX226:EX228"/>
    <mergeCell ref="EY226:EY228"/>
    <mergeCell ref="FC226:FC228"/>
    <mergeCell ref="FD226:FD228"/>
    <mergeCell ref="EQ225:EQ228"/>
    <mergeCell ref="EI226:EI228"/>
    <mergeCell ref="EJ226:EJ228"/>
    <mergeCell ref="EK226:EK228"/>
    <mergeCell ref="FP226:FP228"/>
    <mergeCell ref="FQ226:FQ228"/>
    <mergeCell ref="EZ226:EZ228"/>
    <mergeCell ref="FA226:FA228"/>
    <mergeCell ref="FB226:FB228"/>
    <mergeCell ref="ER225:ER228"/>
    <mergeCell ref="EN226:EN228"/>
    <mergeCell ref="EG225:EH225"/>
    <mergeCell ref="EG226:EG228"/>
    <mergeCell ref="EH226:EH228"/>
    <mergeCell ref="EU225:EV225"/>
    <mergeCell ref="EU226:EU228"/>
    <mergeCell ref="EV226:EV228"/>
    <mergeCell ref="EI225:EN225"/>
    <mergeCell ref="EO225:EO228"/>
    <mergeCell ref="EP225:EP228"/>
    <mergeCell ref="DY225:DY228"/>
    <mergeCell ref="DZ225:DZ228"/>
    <mergeCell ref="EA225:EA228"/>
    <mergeCell ref="EB225:EB228"/>
    <mergeCell ref="EL226:EL228"/>
    <mergeCell ref="EM226:EM228"/>
    <mergeCell ref="ED225:ED228"/>
    <mergeCell ref="EE225:EF225"/>
    <mergeCell ref="EE226:EE228"/>
    <mergeCell ref="EF226:EF228"/>
    <mergeCell ref="EC225:EC228"/>
    <mergeCell ref="DQ225:DR225"/>
    <mergeCell ref="DS225:DX225"/>
    <mergeCell ref="DQ226:DQ228"/>
    <mergeCell ref="DR226:DR228"/>
    <mergeCell ref="DS226:DS228"/>
    <mergeCell ref="DT226:DT228"/>
    <mergeCell ref="DU226:DU228"/>
    <mergeCell ref="DV226:DV228"/>
    <mergeCell ref="DW226:DW228"/>
    <mergeCell ref="DX226:DX228"/>
    <mergeCell ref="CY225:CZ225"/>
    <mergeCell ref="DA225:DB225"/>
    <mergeCell ref="DC225:DH225"/>
    <mergeCell ref="DI225:DI228"/>
    <mergeCell ref="DA226:DA228"/>
    <mergeCell ref="DB226:DB228"/>
    <mergeCell ref="DC226:DC228"/>
    <mergeCell ref="DF226:DF228"/>
    <mergeCell ref="DG226:DG228"/>
    <mergeCell ref="CS225:CS228"/>
    <mergeCell ref="CT225:CT228"/>
    <mergeCell ref="CK226:CK228"/>
    <mergeCell ref="CL226:CL228"/>
    <mergeCell ref="CM226:CM228"/>
    <mergeCell ref="CQ226:CQ228"/>
    <mergeCell ref="CR226:CR228"/>
    <mergeCell ref="CE225:CE228"/>
    <mergeCell ref="BW226:BW228"/>
    <mergeCell ref="BX226:BX228"/>
    <mergeCell ref="BY226:BY228"/>
    <mergeCell ref="DD226:DD228"/>
    <mergeCell ref="DE226:DE228"/>
    <mergeCell ref="CN226:CN228"/>
    <mergeCell ref="CO226:CO228"/>
    <mergeCell ref="CP226:CP228"/>
    <mergeCell ref="CF225:CF228"/>
    <mergeCell ref="CB226:CB228"/>
    <mergeCell ref="BU225:BV225"/>
    <mergeCell ref="BU226:BU228"/>
    <mergeCell ref="BV226:BV228"/>
    <mergeCell ref="CI225:CJ225"/>
    <mergeCell ref="CI226:CI228"/>
    <mergeCell ref="CJ226:CJ228"/>
    <mergeCell ref="BW225:CB225"/>
    <mergeCell ref="CC225:CC228"/>
    <mergeCell ref="CD225:CD228"/>
    <mergeCell ref="BM225:BM228"/>
    <mergeCell ref="BN225:BN228"/>
    <mergeCell ref="BO225:BO228"/>
    <mergeCell ref="BP225:BP228"/>
    <mergeCell ref="BZ226:BZ228"/>
    <mergeCell ref="CA226:CA228"/>
    <mergeCell ref="BR225:BR228"/>
    <mergeCell ref="BS225:BT225"/>
    <mergeCell ref="BS226:BS228"/>
    <mergeCell ref="BT226:BT228"/>
    <mergeCell ref="BQ225:BQ228"/>
    <mergeCell ref="BE225:BF225"/>
    <mergeCell ref="BG225:BL225"/>
    <mergeCell ref="BE226:BE228"/>
    <mergeCell ref="BF226:BF228"/>
    <mergeCell ref="BG226:BG228"/>
    <mergeCell ref="BH226:BH228"/>
    <mergeCell ref="BI226:BI228"/>
    <mergeCell ref="BJ226:BJ228"/>
    <mergeCell ref="BK226:BK228"/>
    <mergeCell ref="BL226:BL228"/>
    <mergeCell ref="AM225:AN225"/>
    <mergeCell ref="AO225:AP225"/>
    <mergeCell ref="AQ225:AV225"/>
    <mergeCell ref="AW225:AW228"/>
    <mergeCell ref="AO226:AO228"/>
    <mergeCell ref="AP226:AP228"/>
    <mergeCell ref="AQ226:AQ228"/>
    <mergeCell ref="AR226:AR228"/>
    <mergeCell ref="AS226:AS228"/>
    <mergeCell ref="AT226:AT228"/>
    <mergeCell ref="Y225:Z225"/>
    <mergeCell ref="AA225:AF225"/>
    <mergeCell ref="AG225:AG228"/>
    <mergeCell ref="AH225:AH228"/>
    <mergeCell ref="Y226:Y228"/>
    <mergeCell ref="Z226:Z228"/>
    <mergeCell ref="AA226:AA228"/>
    <mergeCell ref="AB226:AB228"/>
    <mergeCell ref="AC226:AC228"/>
    <mergeCell ref="AD226:AD228"/>
    <mergeCell ref="T225:T228"/>
    <mergeCell ref="U225:U228"/>
    <mergeCell ref="V225:V228"/>
    <mergeCell ref="W225:X225"/>
    <mergeCell ref="W226:W228"/>
    <mergeCell ref="X226:X228"/>
    <mergeCell ref="K225:P225"/>
    <mergeCell ref="Q225:Q228"/>
    <mergeCell ref="R225:R228"/>
    <mergeCell ref="S225:S228"/>
    <mergeCell ref="K226:K228"/>
    <mergeCell ref="L226:L228"/>
    <mergeCell ref="M226:M228"/>
    <mergeCell ref="N226:N228"/>
    <mergeCell ref="O226:O228"/>
    <mergeCell ref="P226:P228"/>
    <mergeCell ref="G225:H225"/>
    <mergeCell ref="I225:J225"/>
    <mergeCell ref="G226:G228"/>
    <mergeCell ref="H226:H228"/>
    <mergeCell ref="I226:I228"/>
    <mergeCell ref="J226:J228"/>
    <mergeCell ref="A225:A228"/>
    <mergeCell ref="B225:B228"/>
    <mergeCell ref="C225:C228"/>
    <mergeCell ref="D225:D228"/>
    <mergeCell ref="E225:E228"/>
    <mergeCell ref="F225:F228"/>
    <mergeCell ref="IF170:IF172"/>
    <mergeCell ref="IM170:IM172"/>
    <mergeCell ref="IN170:IN172"/>
    <mergeCell ref="IL169:IL172"/>
    <mergeCell ref="IM169:IN169"/>
    <mergeCell ref="IH169:IH172"/>
    <mergeCell ref="II169:II172"/>
    <mergeCell ref="IJ169:IJ172"/>
    <mergeCell ref="IK169:IK172"/>
    <mergeCell ref="HW170:HW172"/>
    <mergeCell ref="HX170:HX172"/>
    <mergeCell ref="HS169:HS172"/>
    <mergeCell ref="HT169:HT172"/>
    <mergeCell ref="HU169:HU172"/>
    <mergeCell ref="HV169:HV172"/>
    <mergeCell ref="HW169:HX169"/>
    <mergeCell ref="GQ169:GR169"/>
    <mergeCell ref="HO170:HO172"/>
    <mergeCell ref="HP170:HP172"/>
    <mergeCell ref="HI169:HJ169"/>
    <mergeCell ref="HK169:HP169"/>
    <mergeCell ref="HD169:HD172"/>
    <mergeCell ref="HE169:HE172"/>
    <mergeCell ref="HF169:HF172"/>
    <mergeCell ref="HG169:HH169"/>
    <mergeCell ref="HG170:HG172"/>
    <mergeCell ref="FS170:FS172"/>
    <mergeCell ref="FT170:FT172"/>
    <mergeCell ref="GA170:GA172"/>
    <mergeCell ref="GB170:GB172"/>
    <mergeCell ref="FZ169:FZ172"/>
    <mergeCell ref="GA169:GB169"/>
    <mergeCell ref="FV169:FV172"/>
    <mergeCell ref="FW169:FW172"/>
    <mergeCell ref="FX169:FX172"/>
    <mergeCell ref="FY169:FY172"/>
    <mergeCell ref="ES169:ES172"/>
    <mergeCell ref="ET169:ET172"/>
    <mergeCell ref="FK170:FK172"/>
    <mergeCell ref="FL170:FL172"/>
    <mergeCell ref="FG169:FG172"/>
    <mergeCell ref="FH169:FH172"/>
    <mergeCell ref="FI169:FI172"/>
    <mergeCell ref="FJ169:FJ172"/>
    <mergeCell ref="DH170:DH172"/>
    <mergeCell ref="DO170:DO172"/>
    <mergeCell ref="DP170:DP172"/>
    <mergeCell ref="DN169:DN172"/>
    <mergeCell ref="DO169:DP169"/>
    <mergeCell ref="DJ169:DJ172"/>
    <mergeCell ref="DK169:DK172"/>
    <mergeCell ref="DL169:DL172"/>
    <mergeCell ref="DM169:DM172"/>
    <mergeCell ref="CG169:CG172"/>
    <mergeCell ref="CH169:CH172"/>
    <mergeCell ref="CY170:CY172"/>
    <mergeCell ref="CZ170:CZ172"/>
    <mergeCell ref="CU169:CU172"/>
    <mergeCell ref="CV169:CV172"/>
    <mergeCell ref="CW169:CW172"/>
    <mergeCell ref="CX169:CX172"/>
    <mergeCell ref="CK169:CL169"/>
    <mergeCell ref="CM169:CR169"/>
    <mergeCell ref="AU170:AU172"/>
    <mergeCell ref="AV170:AV172"/>
    <mergeCell ref="BC170:BC172"/>
    <mergeCell ref="BD170:BD172"/>
    <mergeCell ref="BB169:BB172"/>
    <mergeCell ref="BC169:BD169"/>
    <mergeCell ref="AX169:AX172"/>
    <mergeCell ref="AY169:AY172"/>
    <mergeCell ref="AZ169:AZ172"/>
    <mergeCell ref="BA169:BA172"/>
    <mergeCell ref="AE170:AE172"/>
    <mergeCell ref="AF170:AF172"/>
    <mergeCell ref="AM170:AM172"/>
    <mergeCell ref="AN170:AN172"/>
    <mergeCell ref="AI169:AI172"/>
    <mergeCell ref="AJ169:AJ172"/>
    <mergeCell ref="AK169:AK172"/>
    <mergeCell ref="AL169:AL172"/>
    <mergeCell ref="IO169:IP169"/>
    <mergeCell ref="IQ169:IV169"/>
    <mergeCell ref="IO170:IO172"/>
    <mergeCell ref="IP170:IP172"/>
    <mergeCell ref="IQ170:IQ172"/>
    <mergeCell ref="IR170:IR172"/>
    <mergeCell ref="IS170:IS172"/>
    <mergeCell ref="IT170:IT172"/>
    <mergeCell ref="IU170:IU172"/>
    <mergeCell ref="IV170:IV172"/>
    <mergeCell ref="HY169:HZ169"/>
    <mergeCell ref="IA169:IF169"/>
    <mergeCell ref="IG169:IG172"/>
    <mergeCell ref="HY170:HY172"/>
    <mergeCell ref="HZ170:HZ172"/>
    <mergeCell ref="IA170:IA172"/>
    <mergeCell ref="IB170:IB172"/>
    <mergeCell ref="IC170:IC172"/>
    <mergeCell ref="ID170:ID172"/>
    <mergeCell ref="IE170:IE172"/>
    <mergeCell ref="HQ169:HQ172"/>
    <mergeCell ref="HR169:HR172"/>
    <mergeCell ref="HI170:HI172"/>
    <mergeCell ref="HJ170:HJ172"/>
    <mergeCell ref="HK170:HK172"/>
    <mergeCell ref="HL170:HL172"/>
    <mergeCell ref="HM170:HM172"/>
    <mergeCell ref="HN170:HN172"/>
    <mergeCell ref="HH170:HH172"/>
    <mergeCell ref="GU169:GZ169"/>
    <mergeCell ref="HA169:HA172"/>
    <mergeCell ref="HB169:HB172"/>
    <mergeCell ref="HC169:HC172"/>
    <mergeCell ref="GU170:GU172"/>
    <mergeCell ref="GV170:GV172"/>
    <mergeCell ref="GW170:GW172"/>
    <mergeCell ref="GX170:GX172"/>
    <mergeCell ref="GK169:GK172"/>
    <mergeCell ref="GL169:GL172"/>
    <mergeCell ref="GM169:GM172"/>
    <mergeCell ref="GN169:GN172"/>
    <mergeCell ref="GY170:GY172"/>
    <mergeCell ref="GZ170:GZ172"/>
    <mergeCell ref="GS169:GT169"/>
    <mergeCell ref="GS170:GS172"/>
    <mergeCell ref="GT170:GT172"/>
    <mergeCell ref="GP169:GP172"/>
    <mergeCell ref="GQ170:GQ172"/>
    <mergeCell ref="GR170:GR172"/>
    <mergeCell ref="GO169:GO172"/>
    <mergeCell ref="GC169:GD169"/>
    <mergeCell ref="GE169:GJ169"/>
    <mergeCell ref="GC170:GC172"/>
    <mergeCell ref="GD170:GD172"/>
    <mergeCell ref="GE170:GE172"/>
    <mergeCell ref="GF170:GF172"/>
    <mergeCell ref="GG170:GG172"/>
    <mergeCell ref="GH170:GH172"/>
    <mergeCell ref="GI170:GI172"/>
    <mergeCell ref="GJ170:GJ172"/>
    <mergeCell ref="FK169:FL169"/>
    <mergeCell ref="FM169:FN169"/>
    <mergeCell ref="FO169:FT169"/>
    <mergeCell ref="FU169:FU172"/>
    <mergeCell ref="FM170:FM172"/>
    <mergeCell ref="FN170:FN172"/>
    <mergeCell ref="FO170:FO172"/>
    <mergeCell ref="FR170:FR172"/>
    <mergeCell ref="EW169:EX169"/>
    <mergeCell ref="EY169:FD169"/>
    <mergeCell ref="FE169:FE172"/>
    <mergeCell ref="FF169:FF172"/>
    <mergeCell ref="EW170:EW172"/>
    <mergeCell ref="EX170:EX172"/>
    <mergeCell ref="EY170:EY172"/>
    <mergeCell ref="FC170:FC172"/>
    <mergeCell ref="FD170:FD172"/>
    <mergeCell ref="EQ169:EQ172"/>
    <mergeCell ref="EI170:EI172"/>
    <mergeCell ref="EJ170:EJ172"/>
    <mergeCell ref="EK170:EK172"/>
    <mergeCell ref="FP170:FP172"/>
    <mergeCell ref="FQ170:FQ172"/>
    <mergeCell ref="EZ170:EZ172"/>
    <mergeCell ref="FA170:FA172"/>
    <mergeCell ref="FB170:FB172"/>
    <mergeCell ref="ER169:ER172"/>
    <mergeCell ref="EN170:EN172"/>
    <mergeCell ref="EG169:EH169"/>
    <mergeCell ref="EG170:EG172"/>
    <mergeCell ref="EH170:EH172"/>
    <mergeCell ref="EU169:EV169"/>
    <mergeCell ref="EU170:EU172"/>
    <mergeCell ref="EV170:EV172"/>
    <mergeCell ref="EI169:EN169"/>
    <mergeCell ref="EO169:EO172"/>
    <mergeCell ref="EP169:EP172"/>
    <mergeCell ref="DY169:DY172"/>
    <mergeCell ref="DZ169:DZ172"/>
    <mergeCell ref="EA169:EA172"/>
    <mergeCell ref="EB169:EB172"/>
    <mergeCell ref="EL170:EL172"/>
    <mergeCell ref="EM170:EM172"/>
    <mergeCell ref="ED169:ED172"/>
    <mergeCell ref="EE169:EF169"/>
    <mergeCell ref="EE170:EE172"/>
    <mergeCell ref="EF170:EF172"/>
    <mergeCell ref="EC169:EC172"/>
    <mergeCell ref="DQ169:DR169"/>
    <mergeCell ref="DS169:DX169"/>
    <mergeCell ref="DQ170:DQ172"/>
    <mergeCell ref="DR170:DR172"/>
    <mergeCell ref="DS170:DS172"/>
    <mergeCell ref="DT170:DT172"/>
    <mergeCell ref="DU170:DU172"/>
    <mergeCell ref="DV170:DV172"/>
    <mergeCell ref="DW170:DW172"/>
    <mergeCell ref="DX170:DX172"/>
    <mergeCell ref="CY169:CZ169"/>
    <mergeCell ref="DA169:DB169"/>
    <mergeCell ref="DC169:DH169"/>
    <mergeCell ref="DI169:DI172"/>
    <mergeCell ref="DA170:DA172"/>
    <mergeCell ref="DB170:DB172"/>
    <mergeCell ref="DC170:DC172"/>
    <mergeCell ref="DF170:DF172"/>
    <mergeCell ref="DG170:DG172"/>
    <mergeCell ref="CS169:CS172"/>
    <mergeCell ref="CT169:CT172"/>
    <mergeCell ref="CK170:CK172"/>
    <mergeCell ref="CL170:CL172"/>
    <mergeCell ref="CM170:CM172"/>
    <mergeCell ref="CQ170:CQ172"/>
    <mergeCell ref="CR170:CR172"/>
    <mergeCell ref="CE169:CE172"/>
    <mergeCell ref="BW170:BW172"/>
    <mergeCell ref="BX170:BX172"/>
    <mergeCell ref="BY170:BY172"/>
    <mergeCell ref="DD170:DD172"/>
    <mergeCell ref="DE170:DE172"/>
    <mergeCell ref="CN170:CN172"/>
    <mergeCell ref="CO170:CO172"/>
    <mergeCell ref="CP170:CP172"/>
    <mergeCell ref="CF169:CF172"/>
    <mergeCell ref="CB170:CB172"/>
    <mergeCell ref="BU169:BV169"/>
    <mergeCell ref="BU170:BU172"/>
    <mergeCell ref="BV170:BV172"/>
    <mergeCell ref="CI169:CJ169"/>
    <mergeCell ref="CI170:CI172"/>
    <mergeCell ref="CJ170:CJ172"/>
    <mergeCell ref="BW169:CB169"/>
    <mergeCell ref="CC169:CC172"/>
    <mergeCell ref="CD169:CD172"/>
    <mergeCell ref="BM169:BM172"/>
    <mergeCell ref="BN169:BN172"/>
    <mergeCell ref="BO169:BO172"/>
    <mergeCell ref="BP169:BP172"/>
    <mergeCell ref="BZ170:BZ172"/>
    <mergeCell ref="CA170:CA172"/>
    <mergeCell ref="BR169:BR172"/>
    <mergeCell ref="BS169:BT169"/>
    <mergeCell ref="BS170:BS172"/>
    <mergeCell ref="BT170:BT172"/>
    <mergeCell ref="BQ169:BQ172"/>
    <mergeCell ref="BE169:BF169"/>
    <mergeCell ref="BG169:BL169"/>
    <mergeCell ref="BE170:BE172"/>
    <mergeCell ref="BF170:BF172"/>
    <mergeCell ref="BG170:BG172"/>
    <mergeCell ref="BH170:BH172"/>
    <mergeCell ref="BI170:BI172"/>
    <mergeCell ref="BJ170:BJ172"/>
    <mergeCell ref="BK170:BK172"/>
    <mergeCell ref="BL170:BL172"/>
    <mergeCell ref="AM169:AN169"/>
    <mergeCell ref="AO169:AP169"/>
    <mergeCell ref="AQ169:AV169"/>
    <mergeCell ref="AW169:AW172"/>
    <mergeCell ref="AO170:AO172"/>
    <mergeCell ref="AP170:AP172"/>
    <mergeCell ref="AQ170:AQ172"/>
    <mergeCell ref="AR170:AR172"/>
    <mergeCell ref="AS170:AS172"/>
    <mergeCell ref="AT170:AT172"/>
    <mergeCell ref="Y169:Z169"/>
    <mergeCell ref="AA169:AF169"/>
    <mergeCell ref="AG169:AG172"/>
    <mergeCell ref="AH169:AH172"/>
    <mergeCell ref="Y170:Y172"/>
    <mergeCell ref="Z170:Z172"/>
    <mergeCell ref="AA170:AA172"/>
    <mergeCell ref="AB170:AB172"/>
    <mergeCell ref="AC170:AC172"/>
    <mergeCell ref="AD170:AD172"/>
    <mergeCell ref="T169:T172"/>
    <mergeCell ref="U169:U172"/>
    <mergeCell ref="V169:V172"/>
    <mergeCell ref="W169:X169"/>
    <mergeCell ref="W170:W172"/>
    <mergeCell ref="X170:X172"/>
    <mergeCell ref="K169:P169"/>
    <mergeCell ref="Q169:Q172"/>
    <mergeCell ref="R169:R172"/>
    <mergeCell ref="S169:S172"/>
    <mergeCell ref="K170:K172"/>
    <mergeCell ref="L170:L172"/>
    <mergeCell ref="M170:M172"/>
    <mergeCell ref="N170:N172"/>
    <mergeCell ref="O170:O172"/>
    <mergeCell ref="P170:P172"/>
    <mergeCell ref="G169:H169"/>
    <mergeCell ref="I169:J169"/>
    <mergeCell ref="G170:G172"/>
    <mergeCell ref="H170:H172"/>
    <mergeCell ref="I170:I172"/>
    <mergeCell ref="J170:J172"/>
    <mergeCell ref="A169:A172"/>
    <mergeCell ref="B169:B172"/>
    <mergeCell ref="C169:C172"/>
    <mergeCell ref="D169:D172"/>
    <mergeCell ref="E169:E172"/>
    <mergeCell ref="F169:F172"/>
    <mergeCell ref="IF114:IF116"/>
    <mergeCell ref="IM114:IM116"/>
    <mergeCell ref="IN114:IN116"/>
    <mergeCell ref="IL113:IL116"/>
    <mergeCell ref="IM113:IN113"/>
    <mergeCell ref="IH113:IH116"/>
    <mergeCell ref="II113:II116"/>
    <mergeCell ref="IJ113:IJ116"/>
    <mergeCell ref="IK113:IK116"/>
    <mergeCell ref="HW114:HW116"/>
    <mergeCell ref="HX114:HX116"/>
    <mergeCell ref="HS113:HS116"/>
    <mergeCell ref="HT113:HT116"/>
    <mergeCell ref="HU113:HU116"/>
    <mergeCell ref="HV113:HV116"/>
    <mergeCell ref="HW113:HX113"/>
    <mergeCell ref="GQ113:GR113"/>
    <mergeCell ref="HO114:HO116"/>
    <mergeCell ref="HP114:HP116"/>
    <mergeCell ref="HI113:HJ113"/>
    <mergeCell ref="HK113:HP113"/>
    <mergeCell ref="HD113:HD116"/>
    <mergeCell ref="HE113:HE116"/>
    <mergeCell ref="HF113:HF116"/>
    <mergeCell ref="HG113:HH113"/>
    <mergeCell ref="HG114:HG116"/>
    <mergeCell ref="FS114:FS116"/>
    <mergeCell ref="FT114:FT116"/>
    <mergeCell ref="GA114:GA116"/>
    <mergeCell ref="GB114:GB116"/>
    <mergeCell ref="FZ113:FZ116"/>
    <mergeCell ref="GA113:GB113"/>
    <mergeCell ref="FV113:FV116"/>
    <mergeCell ref="FW113:FW116"/>
    <mergeCell ref="FX113:FX116"/>
    <mergeCell ref="FY113:FY116"/>
    <mergeCell ref="ES113:ES116"/>
    <mergeCell ref="ET113:ET116"/>
    <mergeCell ref="FK114:FK116"/>
    <mergeCell ref="FL114:FL116"/>
    <mergeCell ref="FG113:FG116"/>
    <mergeCell ref="FH113:FH116"/>
    <mergeCell ref="FI113:FI116"/>
    <mergeCell ref="FJ113:FJ116"/>
    <mergeCell ref="DH114:DH116"/>
    <mergeCell ref="DO114:DO116"/>
    <mergeCell ref="DP114:DP116"/>
    <mergeCell ref="DN113:DN116"/>
    <mergeCell ref="DO113:DP113"/>
    <mergeCell ref="DJ113:DJ116"/>
    <mergeCell ref="DK113:DK116"/>
    <mergeCell ref="DL113:DL116"/>
    <mergeCell ref="DM113:DM116"/>
    <mergeCell ref="CG113:CG116"/>
    <mergeCell ref="CH113:CH116"/>
    <mergeCell ref="CY114:CY116"/>
    <mergeCell ref="CZ114:CZ116"/>
    <mergeCell ref="CU113:CU116"/>
    <mergeCell ref="CV113:CV116"/>
    <mergeCell ref="CW113:CW116"/>
    <mergeCell ref="CX113:CX116"/>
    <mergeCell ref="CK113:CL113"/>
    <mergeCell ref="CM113:CR113"/>
    <mergeCell ref="AU114:AU116"/>
    <mergeCell ref="AV114:AV116"/>
    <mergeCell ref="BC114:BC116"/>
    <mergeCell ref="BD114:BD116"/>
    <mergeCell ref="BB113:BB116"/>
    <mergeCell ref="BC113:BD113"/>
    <mergeCell ref="AX113:AX116"/>
    <mergeCell ref="AY113:AY116"/>
    <mergeCell ref="AZ113:AZ116"/>
    <mergeCell ref="BA113:BA116"/>
    <mergeCell ref="AE114:AE116"/>
    <mergeCell ref="AF114:AF116"/>
    <mergeCell ref="AM114:AM116"/>
    <mergeCell ref="AN114:AN116"/>
    <mergeCell ref="AI113:AI116"/>
    <mergeCell ref="AJ113:AJ116"/>
    <mergeCell ref="AK113:AK116"/>
    <mergeCell ref="AL113:AL116"/>
    <mergeCell ref="IO113:IP113"/>
    <mergeCell ref="IQ113:IV113"/>
    <mergeCell ref="IO114:IO116"/>
    <mergeCell ref="IP114:IP116"/>
    <mergeCell ref="IQ114:IQ116"/>
    <mergeCell ref="IR114:IR116"/>
    <mergeCell ref="IS114:IS116"/>
    <mergeCell ref="IT114:IT116"/>
    <mergeCell ref="IU114:IU116"/>
    <mergeCell ref="IV114:IV116"/>
    <mergeCell ref="HY113:HZ113"/>
    <mergeCell ref="IA113:IF113"/>
    <mergeCell ref="IG113:IG116"/>
    <mergeCell ref="HY114:HY116"/>
    <mergeCell ref="HZ114:HZ116"/>
    <mergeCell ref="IA114:IA116"/>
    <mergeCell ref="IB114:IB116"/>
    <mergeCell ref="IC114:IC116"/>
    <mergeCell ref="ID114:ID116"/>
    <mergeCell ref="IE114:IE116"/>
    <mergeCell ref="HQ113:HQ116"/>
    <mergeCell ref="HR113:HR116"/>
    <mergeCell ref="HI114:HI116"/>
    <mergeCell ref="HJ114:HJ116"/>
    <mergeCell ref="HK114:HK116"/>
    <mergeCell ref="HL114:HL116"/>
    <mergeCell ref="HM114:HM116"/>
    <mergeCell ref="HN114:HN116"/>
    <mergeCell ref="HH114:HH116"/>
    <mergeCell ref="GU113:GZ113"/>
    <mergeCell ref="HA113:HA116"/>
    <mergeCell ref="HB113:HB116"/>
    <mergeCell ref="HC113:HC116"/>
    <mergeCell ref="GU114:GU116"/>
    <mergeCell ref="GV114:GV116"/>
    <mergeCell ref="GW114:GW116"/>
    <mergeCell ref="GX114:GX116"/>
    <mergeCell ref="GK113:GK116"/>
    <mergeCell ref="GL113:GL116"/>
    <mergeCell ref="GM113:GM116"/>
    <mergeCell ref="GN113:GN116"/>
    <mergeCell ref="GY114:GY116"/>
    <mergeCell ref="GZ114:GZ116"/>
    <mergeCell ref="GS113:GT113"/>
    <mergeCell ref="GS114:GS116"/>
    <mergeCell ref="GT114:GT116"/>
    <mergeCell ref="GP113:GP116"/>
    <mergeCell ref="GQ114:GQ116"/>
    <mergeCell ref="GR114:GR116"/>
    <mergeCell ref="GO113:GO116"/>
    <mergeCell ref="GC113:GD113"/>
    <mergeCell ref="GE113:GJ113"/>
    <mergeCell ref="GC114:GC116"/>
    <mergeCell ref="GD114:GD116"/>
    <mergeCell ref="GE114:GE116"/>
    <mergeCell ref="GF114:GF116"/>
    <mergeCell ref="GG114:GG116"/>
    <mergeCell ref="GH114:GH116"/>
    <mergeCell ref="GI114:GI116"/>
    <mergeCell ref="GJ114:GJ116"/>
    <mergeCell ref="FK113:FL113"/>
    <mergeCell ref="FM113:FN113"/>
    <mergeCell ref="FO113:FT113"/>
    <mergeCell ref="FU113:FU116"/>
    <mergeCell ref="FM114:FM116"/>
    <mergeCell ref="FN114:FN116"/>
    <mergeCell ref="FO114:FO116"/>
    <mergeCell ref="FR114:FR116"/>
    <mergeCell ref="EW113:EX113"/>
    <mergeCell ref="EY113:FD113"/>
    <mergeCell ref="FE113:FE116"/>
    <mergeCell ref="FF113:FF116"/>
    <mergeCell ref="EW114:EW116"/>
    <mergeCell ref="EX114:EX116"/>
    <mergeCell ref="EY114:EY116"/>
    <mergeCell ref="FC114:FC116"/>
    <mergeCell ref="FD114:FD116"/>
    <mergeCell ref="EQ113:EQ116"/>
    <mergeCell ref="EI114:EI116"/>
    <mergeCell ref="EJ114:EJ116"/>
    <mergeCell ref="EK114:EK116"/>
    <mergeCell ref="FP114:FP116"/>
    <mergeCell ref="FQ114:FQ116"/>
    <mergeCell ref="EZ114:EZ116"/>
    <mergeCell ref="FA114:FA116"/>
    <mergeCell ref="FB114:FB116"/>
    <mergeCell ref="ER113:ER116"/>
    <mergeCell ref="EN114:EN116"/>
    <mergeCell ref="EG113:EH113"/>
    <mergeCell ref="EG114:EG116"/>
    <mergeCell ref="EH114:EH116"/>
    <mergeCell ref="EU113:EV113"/>
    <mergeCell ref="EU114:EU116"/>
    <mergeCell ref="EV114:EV116"/>
    <mergeCell ref="EI113:EN113"/>
    <mergeCell ref="EO113:EO116"/>
    <mergeCell ref="EP113:EP116"/>
    <mergeCell ref="DY113:DY116"/>
    <mergeCell ref="DZ113:DZ116"/>
    <mergeCell ref="EA113:EA116"/>
    <mergeCell ref="EB113:EB116"/>
    <mergeCell ref="EL114:EL116"/>
    <mergeCell ref="EM114:EM116"/>
    <mergeCell ref="ED113:ED116"/>
    <mergeCell ref="EE113:EF113"/>
    <mergeCell ref="EE114:EE116"/>
    <mergeCell ref="EF114:EF116"/>
    <mergeCell ref="EC113:EC116"/>
    <mergeCell ref="DQ113:DR113"/>
    <mergeCell ref="DS113:DX113"/>
    <mergeCell ref="DQ114:DQ116"/>
    <mergeCell ref="DR114:DR116"/>
    <mergeCell ref="DS114:DS116"/>
    <mergeCell ref="DT114:DT116"/>
    <mergeCell ref="DU114:DU116"/>
    <mergeCell ref="DV114:DV116"/>
    <mergeCell ref="DW114:DW116"/>
    <mergeCell ref="DX114:DX116"/>
    <mergeCell ref="CY113:CZ113"/>
    <mergeCell ref="DA113:DB113"/>
    <mergeCell ref="DC113:DH113"/>
    <mergeCell ref="DI113:DI116"/>
    <mergeCell ref="DA114:DA116"/>
    <mergeCell ref="DB114:DB116"/>
    <mergeCell ref="DC114:DC116"/>
    <mergeCell ref="DF114:DF116"/>
    <mergeCell ref="DG114:DG116"/>
    <mergeCell ref="CS113:CS116"/>
    <mergeCell ref="CT113:CT116"/>
    <mergeCell ref="CK114:CK116"/>
    <mergeCell ref="CL114:CL116"/>
    <mergeCell ref="CM114:CM116"/>
    <mergeCell ref="CQ114:CQ116"/>
    <mergeCell ref="CR114:CR116"/>
    <mergeCell ref="CE113:CE116"/>
    <mergeCell ref="BW114:BW116"/>
    <mergeCell ref="BX114:BX116"/>
    <mergeCell ref="BY114:BY116"/>
    <mergeCell ref="DD114:DD116"/>
    <mergeCell ref="DE114:DE116"/>
    <mergeCell ref="CN114:CN116"/>
    <mergeCell ref="CO114:CO116"/>
    <mergeCell ref="CP114:CP116"/>
    <mergeCell ref="CF113:CF116"/>
    <mergeCell ref="CB114:CB116"/>
    <mergeCell ref="BU113:BV113"/>
    <mergeCell ref="BU114:BU116"/>
    <mergeCell ref="BV114:BV116"/>
    <mergeCell ref="CI113:CJ113"/>
    <mergeCell ref="CI114:CI116"/>
    <mergeCell ref="CJ114:CJ116"/>
    <mergeCell ref="BW113:CB113"/>
    <mergeCell ref="CC113:CC116"/>
    <mergeCell ref="CD113:CD116"/>
    <mergeCell ref="BM113:BM116"/>
    <mergeCell ref="BN113:BN116"/>
    <mergeCell ref="BO113:BO116"/>
    <mergeCell ref="BP113:BP116"/>
    <mergeCell ref="BZ114:BZ116"/>
    <mergeCell ref="CA114:CA116"/>
    <mergeCell ref="BR113:BR116"/>
    <mergeCell ref="BS113:BT113"/>
    <mergeCell ref="BS114:BS116"/>
    <mergeCell ref="BT114:BT116"/>
    <mergeCell ref="BQ113:BQ116"/>
    <mergeCell ref="BE113:BF113"/>
    <mergeCell ref="BG113:BL113"/>
    <mergeCell ref="BE114:BE116"/>
    <mergeCell ref="BF114:BF116"/>
    <mergeCell ref="BG114:BG116"/>
    <mergeCell ref="BH114:BH116"/>
    <mergeCell ref="BI114:BI116"/>
    <mergeCell ref="BJ114:BJ116"/>
    <mergeCell ref="BK114:BK116"/>
    <mergeCell ref="BL114:BL116"/>
    <mergeCell ref="AM113:AN113"/>
    <mergeCell ref="AO113:AP113"/>
    <mergeCell ref="AQ113:AV113"/>
    <mergeCell ref="AW113:AW116"/>
    <mergeCell ref="AO114:AO116"/>
    <mergeCell ref="AP114:AP116"/>
    <mergeCell ref="AQ114:AQ116"/>
    <mergeCell ref="AR114:AR116"/>
    <mergeCell ref="AS114:AS116"/>
    <mergeCell ref="AT114:AT116"/>
    <mergeCell ref="Y113:Z113"/>
    <mergeCell ref="AA113:AF113"/>
    <mergeCell ref="AG113:AG116"/>
    <mergeCell ref="AH113:AH116"/>
    <mergeCell ref="Y114:Y116"/>
    <mergeCell ref="Z114:Z116"/>
    <mergeCell ref="AA114:AA116"/>
    <mergeCell ref="AB114:AB116"/>
    <mergeCell ref="AC114:AC116"/>
    <mergeCell ref="AD114:AD116"/>
    <mergeCell ref="T113:T116"/>
    <mergeCell ref="U113:U116"/>
    <mergeCell ref="V113:V116"/>
    <mergeCell ref="W113:X113"/>
    <mergeCell ref="W114:W116"/>
    <mergeCell ref="X114:X116"/>
    <mergeCell ref="R113:R116"/>
    <mergeCell ref="S113:S116"/>
    <mergeCell ref="K114:K116"/>
    <mergeCell ref="L114:L116"/>
    <mergeCell ref="M114:M116"/>
    <mergeCell ref="N114:N116"/>
    <mergeCell ref="O114:O116"/>
    <mergeCell ref="P114:P116"/>
    <mergeCell ref="G114:G116"/>
    <mergeCell ref="H114:H116"/>
    <mergeCell ref="I114:I116"/>
    <mergeCell ref="J114:J116"/>
    <mergeCell ref="K113:P113"/>
    <mergeCell ref="Q113:Q116"/>
    <mergeCell ref="IO57:IP57"/>
    <mergeCell ref="IO58:IO60"/>
    <mergeCell ref="A113:A116"/>
    <mergeCell ref="B113:B116"/>
    <mergeCell ref="C113:C116"/>
    <mergeCell ref="D113:D116"/>
    <mergeCell ref="E113:E116"/>
    <mergeCell ref="F113:F116"/>
    <mergeCell ref="G113:H113"/>
    <mergeCell ref="I113:J113"/>
    <mergeCell ref="IQ58:IQ60"/>
    <mergeCell ref="IR58:IR60"/>
    <mergeCell ref="IQ57:IV57"/>
    <mergeCell ref="IS58:IS60"/>
    <mergeCell ref="IT58:IT60"/>
    <mergeCell ref="IU58:IU60"/>
    <mergeCell ref="IV58:IV60"/>
    <mergeCell ref="HA57:HA60"/>
    <mergeCell ref="HP58:HP60"/>
    <mergeCell ref="HW58:HW60"/>
    <mergeCell ref="HX58:HX60"/>
    <mergeCell ref="HV57:HV60"/>
    <mergeCell ref="HW57:HX57"/>
    <mergeCell ref="HR57:HR60"/>
    <mergeCell ref="HS57:HS60"/>
    <mergeCell ref="HT57:HT60"/>
    <mergeCell ref="HU57:HU60"/>
    <mergeCell ref="HG58:HG60"/>
    <mergeCell ref="HH58:HH60"/>
    <mergeCell ref="HC57:HC60"/>
    <mergeCell ref="HD57:HD60"/>
    <mergeCell ref="HE57:HE60"/>
    <mergeCell ref="HF57:HF60"/>
    <mergeCell ref="HG57:HH57"/>
    <mergeCell ref="GN57:GN60"/>
    <mergeCell ref="GO57:GO60"/>
    <mergeCell ref="GP57:GP60"/>
    <mergeCell ref="GQ57:GR57"/>
    <mergeCell ref="GQ58:GQ60"/>
    <mergeCell ref="GS57:GT57"/>
    <mergeCell ref="GR58:GR60"/>
    <mergeCell ref="FC58:FC60"/>
    <mergeCell ref="FD58:FD60"/>
    <mergeCell ref="FK58:FK60"/>
    <mergeCell ref="FL58:FL60"/>
    <mergeCell ref="FJ57:FJ60"/>
    <mergeCell ref="FK57:FL57"/>
    <mergeCell ref="FF57:FF60"/>
    <mergeCell ref="FG57:FG60"/>
    <mergeCell ref="FH57:FH60"/>
    <mergeCell ref="FI57:FI60"/>
    <mergeCell ref="EC57:EC60"/>
    <mergeCell ref="ED57:ED60"/>
    <mergeCell ref="EU58:EU60"/>
    <mergeCell ref="EV58:EV60"/>
    <mergeCell ref="EQ57:EQ60"/>
    <mergeCell ref="ER57:ER60"/>
    <mergeCell ref="ES57:ES60"/>
    <mergeCell ref="ET57:ET60"/>
    <mergeCell ref="CQ58:CQ60"/>
    <mergeCell ref="CR58:CR60"/>
    <mergeCell ref="CY58:CY60"/>
    <mergeCell ref="CZ58:CZ60"/>
    <mergeCell ref="CX57:CX60"/>
    <mergeCell ref="CY57:CZ57"/>
    <mergeCell ref="CT57:CT60"/>
    <mergeCell ref="CU57:CU60"/>
    <mergeCell ref="CV57:CV60"/>
    <mergeCell ref="CW57:CW60"/>
    <mergeCell ref="AU58:AU60"/>
    <mergeCell ref="AV58:AV60"/>
    <mergeCell ref="CA58:CA60"/>
    <mergeCell ref="CB58:CB60"/>
    <mergeCell ref="CI58:CI60"/>
    <mergeCell ref="CJ58:CJ60"/>
    <mergeCell ref="CE57:CE60"/>
    <mergeCell ref="CF57:CF60"/>
    <mergeCell ref="CG57:CG60"/>
    <mergeCell ref="CH57:CH60"/>
    <mergeCell ref="I58:I60"/>
    <mergeCell ref="J58:J60"/>
    <mergeCell ref="AC58:AC60"/>
    <mergeCell ref="AD58:AD60"/>
    <mergeCell ref="AE58:AE60"/>
    <mergeCell ref="AF58:AF60"/>
    <mergeCell ref="S57:S60"/>
    <mergeCell ref="T57:T60"/>
    <mergeCell ref="U57:U60"/>
    <mergeCell ref="V57:V60"/>
    <mergeCell ref="IP58:IP60"/>
    <mergeCell ref="IG57:IG60"/>
    <mergeCell ref="IH57:IH60"/>
    <mergeCell ref="II57:II60"/>
    <mergeCell ref="IJ57:IJ60"/>
    <mergeCell ref="IM58:IM60"/>
    <mergeCell ref="IN58:IN60"/>
    <mergeCell ref="IL57:IL60"/>
    <mergeCell ref="IK57:IK60"/>
    <mergeCell ref="IM57:IN57"/>
    <mergeCell ref="HY57:HZ57"/>
    <mergeCell ref="IA57:IF57"/>
    <mergeCell ref="HY58:HY60"/>
    <mergeCell ref="HZ58:HZ60"/>
    <mergeCell ref="IA58:IA60"/>
    <mergeCell ref="IB58:IB60"/>
    <mergeCell ref="IC58:IC60"/>
    <mergeCell ref="ID58:ID60"/>
    <mergeCell ref="IE58:IE60"/>
    <mergeCell ref="IF58:IF60"/>
    <mergeCell ref="HI57:HJ57"/>
    <mergeCell ref="HK57:HP57"/>
    <mergeCell ref="HQ57:HQ60"/>
    <mergeCell ref="HI58:HI60"/>
    <mergeCell ref="HJ58:HJ60"/>
    <mergeCell ref="HK58:HK60"/>
    <mergeCell ref="HL58:HL60"/>
    <mergeCell ref="HM58:HM60"/>
    <mergeCell ref="HN58:HN60"/>
    <mergeCell ref="HO58:HO60"/>
    <mergeCell ref="HB57:HB60"/>
    <mergeCell ref="GS58:GS60"/>
    <mergeCell ref="GT58:GT60"/>
    <mergeCell ref="GU58:GU60"/>
    <mergeCell ref="GV58:GV60"/>
    <mergeCell ref="GW58:GW60"/>
    <mergeCell ref="GY58:GY60"/>
    <mergeCell ref="GZ58:GZ60"/>
    <mergeCell ref="GX58:GX60"/>
    <mergeCell ref="GU57:GZ57"/>
    <mergeCell ref="GE57:GJ57"/>
    <mergeCell ref="GK57:GK60"/>
    <mergeCell ref="GL57:GL60"/>
    <mergeCell ref="GM57:GM60"/>
    <mergeCell ref="GE58:GE60"/>
    <mergeCell ref="GF58:GF60"/>
    <mergeCell ref="GG58:GG60"/>
    <mergeCell ref="GH58:GH60"/>
    <mergeCell ref="GI58:GI60"/>
    <mergeCell ref="FU57:FU60"/>
    <mergeCell ref="FV57:FV60"/>
    <mergeCell ref="FW57:FW60"/>
    <mergeCell ref="FX57:FX60"/>
    <mergeCell ref="GJ58:GJ60"/>
    <mergeCell ref="GC57:GD57"/>
    <mergeCell ref="GC58:GC60"/>
    <mergeCell ref="GD58:GD60"/>
    <mergeCell ref="FZ57:FZ60"/>
    <mergeCell ref="GA57:GB57"/>
    <mergeCell ref="GA58:GA60"/>
    <mergeCell ref="GB58:GB60"/>
    <mergeCell ref="FY57:FY60"/>
    <mergeCell ref="FM57:FN57"/>
    <mergeCell ref="FO57:FT57"/>
    <mergeCell ref="FM58:FM60"/>
    <mergeCell ref="FN58:FN60"/>
    <mergeCell ref="FO58:FO60"/>
    <mergeCell ref="FP58:FP60"/>
    <mergeCell ref="FQ58:FQ60"/>
    <mergeCell ref="FR58:FR60"/>
    <mergeCell ref="FS58:FS60"/>
    <mergeCell ref="FT58:FT60"/>
    <mergeCell ref="EU57:EV57"/>
    <mergeCell ref="EW57:EX57"/>
    <mergeCell ref="EY57:FD57"/>
    <mergeCell ref="FE57:FE60"/>
    <mergeCell ref="EW58:EW60"/>
    <mergeCell ref="EX58:EX60"/>
    <mergeCell ref="EY58:EY60"/>
    <mergeCell ref="FB58:FB60"/>
    <mergeCell ref="EG57:EH57"/>
    <mergeCell ref="EI57:EN57"/>
    <mergeCell ref="EO57:EO60"/>
    <mergeCell ref="EP57:EP60"/>
    <mergeCell ref="EG58:EG60"/>
    <mergeCell ref="EH58:EH60"/>
    <mergeCell ref="EI58:EI60"/>
    <mergeCell ref="EM58:EM60"/>
    <mergeCell ref="EN58:EN60"/>
    <mergeCell ref="EA57:EA60"/>
    <mergeCell ref="DS58:DS60"/>
    <mergeCell ref="DT58:DT60"/>
    <mergeCell ref="DU58:DU60"/>
    <mergeCell ref="EZ58:EZ60"/>
    <mergeCell ref="FA58:FA60"/>
    <mergeCell ref="EJ58:EJ60"/>
    <mergeCell ref="EK58:EK60"/>
    <mergeCell ref="EL58:EL60"/>
    <mergeCell ref="EB57:EB60"/>
    <mergeCell ref="DX58:DX60"/>
    <mergeCell ref="DQ57:DR57"/>
    <mergeCell ref="DQ58:DQ60"/>
    <mergeCell ref="DR58:DR60"/>
    <mergeCell ref="EE57:EF57"/>
    <mergeCell ref="EE58:EE60"/>
    <mergeCell ref="EF58:EF60"/>
    <mergeCell ref="DS57:DX57"/>
    <mergeCell ref="DY57:DY60"/>
    <mergeCell ref="DZ57:DZ60"/>
    <mergeCell ref="DI57:DI60"/>
    <mergeCell ref="DJ57:DJ60"/>
    <mergeCell ref="DK57:DK60"/>
    <mergeCell ref="DL57:DL60"/>
    <mergeCell ref="DV58:DV60"/>
    <mergeCell ref="DW58:DW60"/>
    <mergeCell ref="DN57:DN60"/>
    <mergeCell ref="DO57:DP57"/>
    <mergeCell ref="DO58:DO60"/>
    <mergeCell ref="DP58:DP60"/>
    <mergeCell ref="DM57:DM60"/>
    <mergeCell ref="DA57:DB57"/>
    <mergeCell ref="DC57:DH57"/>
    <mergeCell ref="DA58:DA60"/>
    <mergeCell ref="DB58:DB60"/>
    <mergeCell ref="DC58:DC60"/>
    <mergeCell ref="DD58:DD60"/>
    <mergeCell ref="DE58:DE60"/>
    <mergeCell ref="DF58:DF60"/>
    <mergeCell ref="DG58:DG60"/>
    <mergeCell ref="DH58:DH60"/>
    <mergeCell ref="CI57:CJ57"/>
    <mergeCell ref="CK57:CL57"/>
    <mergeCell ref="CM57:CR57"/>
    <mergeCell ref="CS57:CS60"/>
    <mergeCell ref="CK58:CK60"/>
    <mergeCell ref="CL58:CL60"/>
    <mergeCell ref="CM58:CM60"/>
    <mergeCell ref="CN58:CN60"/>
    <mergeCell ref="CO58:CO60"/>
    <mergeCell ref="CP58:CP60"/>
    <mergeCell ref="BU57:BV57"/>
    <mergeCell ref="BW57:CB57"/>
    <mergeCell ref="CC57:CC60"/>
    <mergeCell ref="CD57:CD60"/>
    <mergeCell ref="BU58:BU60"/>
    <mergeCell ref="BV58:BV60"/>
    <mergeCell ref="BW58:BW60"/>
    <mergeCell ref="BX58:BX60"/>
    <mergeCell ref="BY58:BY60"/>
    <mergeCell ref="BZ58:BZ60"/>
    <mergeCell ref="BP57:BP60"/>
    <mergeCell ref="BQ57:BQ60"/>
    <mergeCell ref="BR57:BR60"/>
    <mergeCell ref="BS57:BT57"/>
    <mergeCell ref="BS58:BS60"/>
    <mergeCell ref="BT58:BT60"/>
    <mergeCell ref="BG57:BL57"/>
    <mergeCell ref="BM57:BM60"/>
    <mergeCell ref="BN57:BN60"/>
    <mergeCell ref="BO57:BO60"/>
    <mergeCell ref="BG58:BG60"/>
    <mergeCell ref="BH58:BH60"/>
    <mergeCell ref="BI58:BI60"/>
    <mergeCell ref="BJ58:BJ60"/>
    <mergeCell ref="BK58:BK60"/>
    <mergeCell ref="BL58:BL60"/>
    <mergeCell ref="BC57:BD57"/>
    <mergeCell ref="BE57:BF57"/>
    <mergeCell ref="BC58:BC60"/>
    <mergeCell ref="BD58:BD60"/>
    <mergeCell ref="BE58:BE60"/>
    <mergeCell ref="BF58:BF60"/>
    <mergeCell ref="AW57:AW60"/>
    <mergeCell ref="AX57:AX60"/>
    <mergeCell ref="AY57:AY60"/>
    <mergeCell ref="AZ57:AZ60"/>
    <mergeCell ref="BA57:BA60"/>
    <mergeCell ref="BB57:BB60"/>
    <mergeCell ref="AO57:AP57"/>
    <mergeCell ref="AQ57:AV57"/>
    <mergeCell ref="AM58:AM60"/>
    <mergeCell ref="AN58:AN60"/>
    <mergeCell ref="AO58:AO60"/>
    <mergeCell ref="AP58:AP60"/>
    <mergeCell ref="AQ58:AQ60"/>
    <mergeCell ref="AR58:AR60"/>
    <mergeCell ref="AS58:AS60"/>
    <mergeCell ref="AT58:AT60"/>
    <mergeCell ref="AH57:AH60"/>
    <mergeCell ref="AI57:AI60"/>
    <mergeCell ref="AJ57:AJ60"/>
    <mergeCell ref="AK57:AK60"/>
    <mergeCell ref="AL57:AL60"/>
    <mergeCell ref="AM57:AN57"/>
    <mergeCell ref="AA57:AF57"/>
    <mergeCell ref="AG57:AG60"/>
    <mergeCell ref="W58:W60"/>
    <mergeCell ref="X58:X60"/>
    <mergeCell ref="Y58:Y60"/>
    <mergeCell ref="Z58:Z60"/>
    <mergeCell ref="AA58:AA60"/>
    <mergeCell ref="AB58:AB60"/>
    <mergeCell ref="W57:X57"/>
    <mergeCell ref="Y57:Z57"/>
    <mergeCell ref="I57:J57"/>
    <mergeCell ref="K57:P57"/>
    <mergeCell ref="Q57:Q60"/>
    <mergeCell ref="R57:R60"/>
    <mergeCell ref="P58:P60"/>
    <mergeCell ref="O58:O60"/>
    <mergeCell ref="K58:K60"/>
    <mergeCell ref="L58:L60"/>
    <mergeCell ref="M58:M60"/>
    <mergeCell ref="N58:N60"/>
    <mergeCell ref="G8:H8"/>
    <mergeCell ref="A57:A60"/>
    <mergeCell ref="B57:B60"/>
    <mergeCell ref="C57:C60"/>
    <mergeCell ref="D57:D60"/>
    <mergeCell ref="E57:E60"/>
    <mergeCell ref="F57:F60"/>
    <mergeCell ref="G57:H57"/>
    <mergeCell ref="G58:G60"/>
    <mergeCell ref="H58:H60"/>
    <mergeCell ref="O9:O11"/>
    <mergeCell ref="A2:P2"/>
    <mergeCell ref="A4:P4"/>
    <mergeCell ref="A6:P6"/>
    <mergeCell ref="A8:A11"/>
    <mergeCell ref="B8:B11"/>
    <mergeCell ref="C8:C11"/>
    <mergeCell ref="D8:D11"/>
    <mergeCell ref="E8:E11"/>
    <mergeCell ref="F8:F11"/>
    <mergeCell ref="G9:G11"/>
    <mergeCell ref="H9:H11"/>
    <mergeCell ref="K9:K11"/>
    <mergeCell ref="L9:L11"/>
    <mergeCell ref="M9:M11"/>
    <mergeCell ref="N9:N11"/>
    <mergeCell ref="A333:E333"/>
    <mergeCell ref="G333:H333"/>
    <mergeCell ref="A337:P337"/>
    <mergeCell ref="A339:A342"/>
    <mergeCell ref="B339:B342"/>
    <mergeCell ref="C339:C342"/>
    <mergeCell ref="D339:D342"/>
    <mergeCell ref="E339:E342"/>
    <mergeCell ref="N340:N342"/>
    <mergeCell ref="O340:O342"/>
    <mergeCell ref="P340:P342"/>
    <mergeCell ref="I8:J8"/>
    <mergeCell ref="I9:I11"/>
    <mergeCell ref="J9:J11"/>
    <mergeCell ref="K339:P339"/>
    <mergeCell ref="K340:K342"/>
    <mergeCell ref="L340:L342"/>
    <mergeCell ref="M340:M342"/>
    <mergeCell ref="P9:P11"/>
    <mergeCell ref="K8:P8"/>
    <mergeCell ref="A352:E352"/>
    <mergeCell ref="G352:H352"/>
    <mergeCell ref="I339:J339"/>
    <mergeCell ref="I340:I342"/>
    <mergeCell ref="J340:J342"/>
    <mergeCell ref="F339:F342"/>
    <mergeCell ref="G339:H339"/>
    <mergeCell ref="G340:G342"/>
    <mergeCell ref="H340:H342"/>
  </mergeCells>
  <printOptions horizontalCentered="1" vertic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8" r:id="rId1"/>
  <headerFooter alignWithMargins="0">
    <oddHeader>&amp;C&amp;"Arial,Félkövér"M.3.&amp;"Arial,Normál" Balaton -nagybereki belvízrendszer csatornahálózat  fenntartási munkáinak mennyiségi és munkanemenkénti  kimutatása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50"/>
  <sheetViews>
    <sheetView workbookViewId="0" topLeftCell="A196">
      <selection activeCell="A1" sqref="A1:I219"/>
    </sheetView>
  </sheetViews>
  <sheetFormatPr defaultColWidth="9.140625" defaultRowHeight="12.75"/>
  <cols>
    <col min="1" max="1" width="4.7109375" style="2" customWidth="1"/>
    <col min="2" max="2" width="13.57421875" style="2" customWidth="1"/>
    <col min="3" max="3" width="9.8515625" style="2" customWidth="1"/>
    <col min="4" max="5" width="20.7109375" style="2" customWidth="1"/>
    <col min="6" max="6" width="21.8515625" style="2" customWidth="1"/>
    <col min="7" max="7" width="12.140625" style="2" customWidth="1"/>
    <col min="8" max="8" width="13.8515625" style="5" customWidth="1"/>
    <col min="9" max="9" width="14.421875" style="0" customWidth="1"/>
  </cols>
  <sheetData>
    <row r="1" spans="8:9" ht="12.75">
      <c r="H1" s="2"/>
      <c r="I1" s="2"/>
    </row>
    <row r="2" spans="1:9" ht="12.75">
      <c r="A2" s="348" t="s">
        <v>1698</v>
      </c>
      <c r="B2" s="349"/>
      <c r="C2" s="349"/>
      <c r="D2" s="349"/>
      <c r="E2" s="349"/>
      <c r="F2" s="349"/>
      <c r="G2" s="349"/>
      <c r="H2" s="349"/>
      <c r="I2" s="350"/>
    </row>
    <row r="3" spans="8:9" ht="12.75">
      <c r="H3" s="2"/>
      <c r="I3" s="2"/>
    </row>
    <row r="4" spans="1:9" ht="12.75">
      <c r="A4" s="348" t="s">
        <v>1726</v>
      </c>
      <c r="B4" s="349"/>
      <c r="C4" s="349"/>
      <c r="D4" s="349"/>
      <c r="E4" s="349"/>
      <c r="F4" s="349"/>
      <c r="G4" s="349"/>
      <c r="H4" s="349"/>
      <c r="I4" s="350"/>
    </row>
    <row r="5" spans="8:9" ht="12.75">
      <c r="H5" s="2"/>
      <c r="I5" s="2"/>
    </row>
    <row r="6" spans="1:9" ht="12.75" customHeight="1">
      <c r="A6" s="368" t="s">
        <v>457</v>
      </c>
      <c r="B6" s="374" t="s">
        <v>1700</v>
      </c>
      <c r="C6" s="359" t="s">
        <v>1701</v>
      </c>
      <c r="D6" s="374" t="s">
        <v>1702</v>
      </c>
      <c r="E6" s="374" t="s">
        <v>1703</v>
      </c>
      <c r="F6" s="375" t="s">
        <v>465</v>
      </c>
      <c r="G6" s="399" t="s">
        <v>1676</v>
      </c>
      <c r="H6" s="396" t="s">
        <v>1704</v>
      </c>
      <c r="I6" s="397"/>
    </row>
    <row r="7" spans="1:9" ht="12.75">
      <c r="A7" s="369"/>
      <c r="B7" s="394"/>
      <c r="C7" s="360"/>
      <c r="D7" s="394"/>
      <c r="E7" s="394"/>
      <c r="F7" s="376"/>
      <c r="G7" s="400"/>
      <c r="H7" s="378"/>
      <c r="I7" s="398"/>
    </row>
    <row r="8" spans="1:9" ht="12.75">
      <c r="A8" s="369"/>
      <c r="B8" s="394"/>
      <c r="C8" s="360"/>
      <c r="D8" s="394"/>
      <c r="E8" s="394"/>
      <c r="F8" s="376"/>
      <c r="G8" s="400"/>
      <c r="H8" s="378"/>
      <c r="I8" s="398"/>
    </row>
    <row r="9" spans="1:9" ht="12.75">
      <c r="A9" s="370"/>
      <c r="B9" s="395"/>
      <c r="C9" s="361"/>
      <c r="D9" s="395"/>
      <c r="E9" s="395"/>
      <c r="F9" s="377"/>
      <c r="G9" s="401"/>
      <c r="H9" s="42" t="s">
        <v>1705</v>
      </c>
      <c r="I9" s="42" t="s">
        <v>1706</v>
      </c>
    </row>
    <row r="10" spans="1:9" ht="12.75">
      <c r="A10" s="11"/>
      <c r="B10" s="1"/>
      <c r="C10" s="3"/>
      <c r="F10" s="1"/>
      <c r="G10" s="1"/>
      <c r="H10" s="1"/>
      <c r="I10" s="36"/>
    </row>
    <row r="11" spans="1:9" ht="12.75">
      <c r="A11" s="71" t="s">
        <v>6</v>
      </c>
      <c r="B11" s="2" t="s">
        <v>3</v>
      </c>
      <c r="C11" s="2" t="s">
        <v>1046</v>
      </c>
      <c r="D11" s="2" t="s">
        <v>7</v>
      </c>
      <c r="E11" s="2" t="s">
        <v>8</v>
      </c>
      <c r="F11" s="2" t="s">
        <v>343</v>
      </c>
      <c r="G11" s="2" t="s">
        <v>35</v>
      </c>
      <c r="H11" s="36">
        <v>1</v>
      </c>
      <c r="I11" s="42"/>
    </row>
    <row r="12" spans="1:9" ht="12.75">
      <c r="A12" s="71" t="s">
        <v>14</v>
      </c>
      <c r="B12" s="2" t="s">
        <v>3</v>
      </c>
      <c r="C12" s="2" t="s">
        <v>1048</v>
      </c>
      <c r="D12" s="2" t="s">
        <v>15</v>
      </c>
      <c r="E12" s="2" t="s">
        <v>16</v>
      </c>
      <c r="F12" s="2" t="s">
        <v>285</v>
      </c>
      <c r="G12" s="2" t="s">
        <v>35</v>
      </c>
      <c r="H12" s="36">
        <v>1</v>
      </c>
      <c r="I12" s="42"/>
    </row>
    <row r="13" spans="8:9" ht="12.75">
      <c r="H13" s="36"/>
      <c r="I13" s="36"/>
    </row>
    <row r="14" spans="1:9" ht="12.75">
      <c r="A14" s="72" t="s">
        <v>27</v>
      </c>
      <c r="B14" s="2" t="s">
        <v>17</v>
      </c>
      <c r="C14" s="2" t="s">
        <v>1354</v>
      </c>
      <c r="D14" s="2" t="s">
        <v>20</v>
      </c>
      <c r="E14" s="2" t="s">
        <v>21</v>
      </c>
      <c r="F14" s="2" t="s">
        <v>22</v>
      </c>
      <c r="G14" s="2" t="s">
        <v>35</v>
      </c>
      <c r="H14" s="36">
        <v>1</v>
      </c>
      <c r="I14" s="42"/>
    </row>
    <row r="15" spans="1:9" ht="12.75">
      <c r="A15" s="72" t="s">
        <v>31</v>
      </c>
      <c r="B15" s="2" t="s">
        <v>17</v>
      </c>
      <c r="C15" s="2" t="s">
        <v>1355</v>
      </c>
      <c r="D15" s="2" t="s">
        <v>24</v>
      </c>
      <c r="E15" s="2" t="s">
        <v>25</v>
      </c>
      <c r="F15" s="2" t="s">
        <v>26</v>
      </c>
      <c r="G15" s="2" t="s">
        <v>35</v>
      </c>
      <c r="H15" s="36"/>
      <c r="I15" s="42">
        <v>1</v>
      </c>
    </row>
    <row r="16" spans="1:9" ht="12.75">
      <c r="A16" s="72" t="s">
        <v>36</v>
      </c>
      <c r="B16" s="2" t="s">
        <v>17</v>
      </c>
      <c r="C16" s="2" t="s">
        <v>1356</v>
      </c>
      <c r="D16" s="2" t="s">
        <v>28</v>
      </c>
      <c r="E16" s="2" t="s">
        <v>29</v>
      </c>
      <c r="F16" s="2" t="s">
        <v>30</v>
      </c>
      <c r="G16" s="2" t="s">
        <v>35</v>
      </c>
      <c r="H16" s="36">
        <v>1</v>
      </c>
      <c r="I16" s="42"/>
    </row>
    <row r="17" spans="1:9" ht="12.75">
      <c r="A17" s="72" t="s">
        <v>41</v>
      </c>
      <c r="B17" s="2" t="s">
        <v>17</v>
      </c>
      <c r="C17" s="2" t="s">
        <v>1357</v>
      </c>
      <c r="D17" s="2" t="s">
        <v>32</v>
      </c>
      <c r="E17" s="2" t="s">
        <v>33</v>
      </c>
      <c r="F17" s="2" t="s">
        <v>34</v>
      </c>
      <c r="G17" s="2" t="s">
        <v>35</v>
      </c>
      <c r="H17" s="36">
        <v>1</v>
      </c>
      <c r="I17" s="42"/>
    </row>
    <row r="18" spans="1:9" ht="12.75">
      <c r="A18" s="72" t="s">
        <v>46</v>
      </c>
      <c r="B18" s="2" t="s">
        <v>17</v>
      </c>
      <c r="C18" s="2" t="s">
        <v>1359</v>
      </c>
      <c r="D18" s="2" t="s">
        <v>20</v>
      </c>
      <c r="E18" s="2" t="s">
        <v>345</v>
      </c>
      <c r="F18" s="2" t="s">
        <v>285</v>
      </c>
      <c r="G18" s="2" t="s">
        <v>35</v>
      </c>
      <c r="H18" s="36">
        <v>1</v>
      </c>
      <c r="I18" s="42"/>
    </row>
    <row r="19" spans="1:9" ht="12.75">
      <c r="A19" s="72" t="s">
        <v>54</v>
      </c>
      <c r="B19" s="2" t="s">
        <v>17</v>
      </c>
      <c r="C19" s="2" t="s">
        <v>1362</v>
      </c>
      <c r="D19" s="2" t="s">
        <v>20</v>
      </c>
      <c r="E19" s="2" t="s">
        <v>344</v>
      </c>
      <c r="F19" s="2" t="s">
        <v>341</v>
      </c>
      <c r="G19" s="2" t="s">
        <v>35</v>
      </c>
      <c r="H19" s="36">
        <v>1</v>
      </c>
      <c r="I19" s="42"/>
    </row>
    <row r="20" spans="1:9" ht="12.75">
      <c r="A20" s="72" t="s">
        <v>62</v>
      </c>
      <c r="B20" s="2" t="s">
        <v>17</v>
      </c>
      <c r="C20" s="2" t="s">
        <v>1365</v>
      </c>
      <c r="D20" s="2" t="s">
        <v>20</v>
      </c>
      <c r="E20" s="2" t="s">
        <v>58</v>
      </c>
      <c r="F20" s="2" t="s">
        <v>341</v>
      </c>
      <c r="G20" s="2" t="s">
        <v>35</v>
      </c>
      <c r="H20" s="36">
        <v>1</v>
      </c>
      <c r="I20" s="42"/>
    </row>
    <row r="21" spans="1:9" ht="12.75">
      <c r="A21" s="72" t="s">
        <v>68</v>
      </c>
      <c r="B21" s="2" t="s">
        <v>17</v>
      </c>
      <c r="C21" s="2" t="s">
        <v>1367</v>
      </c>
      <c r="D21" s="2" t="s">
        <v>20</v>
      </c>
      <c r="E21" s="2" t="s">
        <v>63</v>
      </c>
      <c r="F21" s="2" t="s">
        <v>341</v>
      </c>
      <c r="G21" s="2" t="s">
        <v>35</v>
      </c>
      <c r="H21" s="36">
        <v>1</v>
      </c>
      <c r="I21" s="42"/>
    </row>
    <row r="22" spans="8:9" ht="12.75">
      <c r="H22" s="36"/>
      <c r="I22" s="36"/>
    </row>
    <row r="23" spans="1:9" ht="12.75">
      <c r="A23" s="73" t="s">
        <v>83</v>
      </c>
      <c r="B23" s="2" t="s">
        <v>69</v>
      </c>
      <c r="C23" s="2" t="s">
        <v>1050</v>
      </c>
      <c r="D23" s="2" t="s">
        <v>20</v>
      </c>
      <c r="E23" s="2" t="s">
        <v>74</v>
      </c>
      <c r="F23" s="2" t="s">
        <v>75</v>
      </c>
      <c r="G23" s="2" t="s">
        <v>35</v>
      </c>
      <c r="H23" s="36"/>
      <c r="I23" s="42">
        <v>1</v>
      </c>
    </row>
    <row r="24" spans="1:9" ht="12.75">
      <c r="A24" s="73" t="s">
        <v>86</v>
      </c>
      <c r="B24" s="2" t="s">
        <v>69</v>
      </c>
      <c r="C24" s="2" t="s">
        <v>1051</v>
      </c>
      <c r="D24" s="2" t="s">
        <v>24</v>
      </c>
      <c r="E24" s="2" t="s">
        <v>77</v>
      </c>
      <c r="F24" s="2" t="s">
        <v>1628</v>
      </c>
      <c r="G24" s="2" t="s">
        <v>35</v>
      </c>
      <c r="H24" s="36"/>
      <c r="I24" s="42">
        <v>1</v>
      </c>
    </row>
    <row r="25" spans="1:9" ht="12.75">
      <c r="A25" s="73" t="s">
        <v>90</v>
      </c>
      <c r="B25" s="2" t="s">
        <v>69</v>
      </c>
      <c r="C25" s="2" t="s">
        <v>1052</v>
      </c>
      <c r="D25" s="2" t="s">
        <v>24</v>
      </c>
      <c r="E25" s="2" t="s">
        <v>79</v>
      </c>
      <c r="F25" s="2" t="s">
        <v>80</v>
      </c>
      <c r="G25" s="2" t="s">
        <v>35</v>
      </c>
      <c r="H25" s="36"/>
      <c r="I25" s="42">
        <v>1</v>
      </c>
    </row>
    <row r="26" spans="1:9" ht="12.75">
      <c r="A26" s="73" t="s">
        <v>94</v>
      </c>
      <c r="B26" s="2" t="s">
        <v>69</v>
      </c>
      <c r="C26" s="2" t="s">
        <v>1053</v>
      </c>
      <c r="D26" s="2" t="s">
        <v>24</v>
      </c>
      <c r="E26" s="2" t="s">
        <v>82</v>
      </c>
      <c r="F26" s="2" t="s">
        <v>80</v>
      </c>
      <c r="G26" s="2" t="s">
        <v>35</v>
      </c>
      <c r="H26" s="36"/>
      <c r="I26" s="42">
        <v>1</v>
      </c>
    </row>
    <row r="27" spans="1:9" ht="12.75">
      <c r="A27" s="73" t="s">
        <v>98</v>
      </c>
      <c r="B27" s="2" t="s">
        <v>69</v>
      </c>
      <c r="C27" s="2" t="s">
        <v>1054</v>
      </c>
      <c r="D27" s="2" t="s">
        <v>28</v>
      </c>
      <c r="E27" s="2" t="s">
        <v>84</v>
      </c>
      <c r="F27" s="2" t="s">
        <v>85</v>
      </c>
      <c r="G27" s="2" t="s">
        <v>35</v>
      </c>
      <c r="H27" s="36">
        <v>1</v>
      </c>
      <c r="I27" s="42"/>
    </row>
    <row r="28" spans="1:9" ht="12.75">
      <c r="A28" s="73" t="s">
        <v>615</v>
      </c>
      <c r="B28" s="2" t="s">
        <v>69</v>
      </c>
      <c r="C28" s="2" t="s">
        <v>1064</v>
      </c>
      <c r="D28" s="2" t="s">
        <v>20</v>
      </c>
      <c r="E28" s="2" t="s">
        <v>346</v>
      </c>
      <c r="F28" s="2" t="s">
        <v>341</v>
      </c>
      <c r="G28" s="2" t="s">
        <v>35</v>
      </c>
      <c r="H28" s="36">
        <v>1</v>
      </c>
      <c r="I28" s="42"/>
    </row>
    <row r="29" spans="8:9" ht="12.75">
      <c r="H29" s="36"/>
      <c r="I29" s="36"/>
    </row>
    <row r="30" spans="1:9" ht="12.75">
      <c r="A30" s="75" t="s">
        <v>157</v>
      </c>
      <c r="B30" s="2" t="s">
        <v>124</v>
      </c>
      <c r="C30" s="2" t="s">
        <v>1427</v>
      </c>
      <c r="D30" s="2" t="s">
        <v>24</v>
      </c>
      <c r="E30" s="2" t="s">
        <v>129</v>
      </c>
      <c r="F30" s="2" t="s">
        <v>1629</v>
      </c>
      <c r="G30" s="2" t="s">
        <v>35</v>
      </c>
      <c r="H30" s="36"/>
      <c r="I30" s="42">
        <v>1</v>
      </c>
    </row>
    <row r="31" spans="1:9" ht="12.75">
      <c r="A31" s="75" t="s">
        <v>1736</v>
      </c>
      <c r="B31" s="2" t="s">
        <v>124</v>
      </c>
      <c r="C31" s="2" t="s">
        <v>1429</v>
      </c>
      <c r="D31" s="2" t="s">
        <v>24</v>
      </c>
      <c r="E31" s="2" t="s">
        <v>132</v>
      </c>
      <c r="F31" s="2" t="s">
        <v>1630</v>
      </c>
      <c r="G31" s="2" t="s">
        <v>35</v>
      </c>
      <c r="H31" s="36"/>
      <c r="I31" s="42">
        <v>1</v>
      </c>
    </row>
    <row r="32" spans="1:9" ht="12.75">
      <c r="A32" s="75" t="s">
        <v>163</v>
      </c>
      <c r="B32" s="2" t="s">
        <v>124</v>
      </c>
      <c r="C32" s="2" t="s">
        <v>1430</v>
      </c>
      <c r="D32" s="2" t="s">
        <v>24</v>
      </c>
      <c r="E32" s="2" t="s">
        <v>134</v>
      </c>
      <c r="F32" s="2" t="s">
        <v>1629</v>
      </c>
      <c r="G32" s="2" t="s">
        <v>35</v>
      </c>
      <c r="H32" s="36"/>
      <c r="I32" s="42">
        <v>1</v>
      </c>
    </row>
    <row r="33" spans="1:9" ht="12.75">
      <c r="A33" s="75" t="s">
        <v>658</v>
      </c>
      <c r="B33" s="2" t="s">
        <v>124</v>
      </c>
      <c r="C33" s="2" t="s">
        <v>1431</v>
      </c>
      <c r="D33" s="2" t="s">
        <v>7</v>
      </c>
      <c r="E33" s="2" t="s">
        <v>136</v>
      </c>
      <c r="F33" s="2" t="s">
        <v>137</v>
      </c>
      <c r="G33" s="2" t="s">
        <v>35</v>
      </c>
      <c r="H33" s="36">
        <v>1</v>
      </c>
      <c r="I33" s="42"/>
    </row>
    <row r="34" spans="1:9" ht="12.75">
      <c r="A34" s="75" t="s">
        <v>173</v>
      </c>
      <c r="B34" s="2" t="s">
        <v>124</v>
      </c>
      <c r="C34" s="2" t="s">
        <v>1433</v>
      </c>
      <c r="D34" s="2" t="s">
        <v>15</v>
      </c>
      <c r="E34" s="2" t="s">
        <v>142</v>
      </c>
      <c r="F34" s="2" t="s">
        <v>341</v>
      </c>
      <c r="G34" s="2" t="s">
        <v>35</v>
      </c>
      <c r="H34" s="36">
        <v>1</v>
      </c>
      <c r="I34" s="42"/>
    </row>
    <row r="35" spans="1:9" ht="12.75">
      <c r="A35" s="75" t="s">
        <v>672</v>
      </c>
      <c r="B35" s="2" t="s">
        <v>124</v>
      </c>
      <c r="C35" s="2" t="s">
        <v>1436</v>
      </c>
      <c r="D35" s="2" t="s">
        <v>15</v>
      </c>
      <c r="E35" s="2" t="s">
        <v>153</v>
      </c>
      <c r="F35" s="2" t="s">
        <v>341</v>
      </c>
      <c r="G35" s="2" t="s">
        <v>35</v>
      </c>
      <c r="H35" s="36">
        <v>1</v>
      </c>
      <c r="I35" s="42"/>
    </row>
    <row r="36" spans="1:9" ht="12.75">
      <c r="A36" s="75" t="s">
        <v>205</v>
      </c>
      <c r="B36" s="2" t="s">
        <v>124</v>
      </c>
      <c r="C36" s="2" t="s">
        <v>1445</v>
      </c>
      <c r="D36" s="2" t="s">
        <v>15</v>
      </c>
      <c r="E36" s="2" t="s">
        <v>181</v>
      </c>
      <c r="F36" s="2" t="s">
        <v>341</v>
      </c>
      <c r="G36" s="2" t="s">
        <v>35</v>
      </c>
      <c r="H36" s="36">
        <v>1</v>
      </c>
      <c r="I36" s="42"/>
    </row>
    <row r="37" spans="1:9" ht="12.75">
      <c r="A37" s="368" t="s">
        <v>457</v>
      </c>
      <c r="B37" s="374" t="s">
        <v>1700</v>
      </c>
      <c r="C37" s="359" t="s">
        <v>1701</v>
      </c>
      <c r="D37" s="374" t="s">
        <v>1702</v>
      </c>
      <c r="E37" s="374" t="s">
        <v>1703</v>
      </c>
      <c r="F37" s="375" t="s">
        <v>465</v>
      </c>
      <c r="G37" s="399" t="s">
        <v>1676</v>
      </c>
      <c r="H37" s="396" t="s">
        <v>1704</v>
      </c>
      <c r="I37" s="397"/>
    </row>
    <row r="38" spans="1:9" ht="12.75">
      <c r="A38" s="369"/>
      <c r="B38" s="394"/>
      <c r="C38" s="360"/>
      <c r="D38" s="394"/>
      <c r="E38" s="394"/>
      <c r="F38" s="376"/>
      <c r="G38" s="400"/>
      <c r="H38" s="378"/>
      <c r="I38" s="398"/>
    </row>
    <row r="39" spans="1:9" ht="12.75">
      <c r="A39" s="369"/>
      <c r="B39" s="394"/>
      <c r="C39" s="360"/>
      <c r="D39" s="394"/>
      <c r="E39" s="394"/>
      <c r="F39" s="376"/>
      <c r="G39" s="400"/>
      <c r="H39" s="378"/>
      <c r="I39" s="398"/>
    </row>
    <row r="40" spans="1:9" ht="12.75">
      <c r="A40" s="370"/>
      <c r="B40" s="395"/>
      <c r="C40" s="361"/>
      <c r="D40" s="395"/>
      <c r="E40" s="395"/>
      <c r="F40" s="377"/>
      <c r="G40" s="401"/>
      <c r="H40" s="42" t="s">
        <v>1705</v>
      </c>
      <c r="I40" s="42" t="s">
        <v>1706</v>
      </c>
    </row>
    <row r="41" spans="1:9" ht="12.75">
      <c r="A41" s="75" t="s">
        <v>212</v>
      </c>
      <c r="B41" s="2" t="s">
        <v>124</v>
      </c>
      <c r="C41" s="2" t="s">
        <v>1448</v>
      </c>
      <c r="D41" s="2" t="s">
        <v>15</v>
      </c>
      <c r="E41" s="2" t="s">
        <v>190</v>
      </c>
      <c r="F41" s="2" t="s">
        <v>191</v>
      </c>
      <c r="G41" s="2" t="s">
        <v>35</v>
      </c>
      <c r="H41" s="36">
        <v>1</v>
      </c>
      <c r="I41" s="42"/>
    </row>
    <row r="42" spans="8:9" ht="12.75">
      <c r="H42" s="36"/>
      <c r="I42" s="36"/>
    </row>
    <row r="43" spans="1:9" ht="12.75">
      <c r="A43" s="77" t="s">
        <v>244</v>
      </c>
      <c r="B43" s="2" t="s">
        <v>192</v>
      </c>
      <c r="C43" s="2" t="s">
        <v>1147</v>
      </c>
      <c r="D43" s="2" t="s">
        <v>24</v>
      </c>
      <c r="E43" s="2" t="s">
        <v>197</v>
      </c>
      <c r="F43" s="2" t="s">
        <v>1631</v>
      </c>
      <c r="G43" s="2" t="s">
        <v>147</v>
      </c>
      <c r="H43" s="36"/>
      <c r="I43" s="42">
        <v>1</v>
      </c>
    </row>
    <row r="44" spans="1:9" ht="12.75">
      <c r="A44" s="77" t="s">
        <v>1101</v>
      </c>
      <c r="B44" s="2" t="s">
        <v>192</v>
      </c>
      <c r="C44" s="2" t="s">
        <v>1148</v>
      </c>
      <c r="D44" s="2" t="s">
        <v>20</v>
      </c>
      <c r="E44" s="2" t="s">
        <v>199</v>
      </c>
      <c r="F44" s="2" t="s">
        <v>340</v>
      </c>
      <c r="G44" s="2" t="s">
        <v>147</v>
      </c>
      <c r="H44" s="36">
        <v>1</v>
      </c>
      <c r="I44" s="42"/>
    </row>
    <row r="45" spans="1:9" ht="12.75">
      <c r="A45" s="77" t="s">
        <v>249</v>
      </c>
      <c r="B45" s="2" t="s">
        <v>192</v>
      </c>
      <c r="C45" s="2" t="s">
        <v>1149</v>
      </c>
      <c r="D45" s="2" t="s">
        <v>24</v>
      </c>
      <c r="E45" s="2" t="s">
        <v>201</v>
      </c>
      <c r="F45" s="2" t="s">
        <v>202</v>
      </c>
      <c r="G45" s="2" t="s">
        <v>147</v>
      </c>
      <c r="H45" s="36"/>
      <c r="I45" s="42">
        <v>1</v>
      </c>
    </row>
    <row r="46" spans="1:9" ht="12.75">
      <c r="A46" s="77" t="s">
        <v>253</v>
      </c>
      <c r="B46" s="2" t="s">
        <v>192</v>
      </c>
      <c r="C46" s="2" t="s">
        <v>1150</v>
      </c>
      <c r="D46" s="2" t="s">
        <v>24</v>
      </c>
      <c r="E46" s="2" t="s">
        <v>204</v>
      </c>
      <c r="F46" s="2" t="s">
        <v>202</v>
      </c>
      <c r="G46" s="2" t="s">
        <v>147</v>
      </c>
      <c r="H46" s="36"/>
      <c r="I46" s="42">
        <v>1</v>
      </c>
    </row>
    <row r="47" spans="1:9" ht="12.75">
      <c r="A47" s="77" t="s">
        <v>257</v>
      </c>
      <c r="B47" s="2" t="s">
        <v>192</v>
      </c>
      <c r="C47" s="2" t="s">
        <v>1151</v>
      </c>
      <c r="D47" s="2" t="s">
        <v>20</v>
      </c>
      <c r="E47" s="2" t="s">
        <v>206</v>
      </c>
      <c r="F47" s="2" t="s">
        <v>341</v>
      </c>
      <c r="G47" s="2" t="s">
        <v>147</v>
      </c>
      <c r="H47" s="36">
        <v>1</v>
      </c>
      <c r="I47" s="42"/>
    </row>
    <row r="48" spans="1:9" ht="12.75">
      <c r="A48" s="77" t="s">
        <v>1102</v>
      </c>
      <c r="B48" s="2" t="s">
        <v>192</v>
      </c>
      <c r="C48" s="2" t="s">
        <v>1152</v>
      </c>
      <c r="D48" s="2" t="s">
        <v>20</v>
      </c>
      <c r="E48" s="2" t="s">
        <v>208</v>
      </c>
      <c r="F48" s="2" t="s">
        <v>340</v>
      </c>
      <c r="G48" s="2" t="s">
        <v>147</v>
      </c>
      <c r="H48" s="36">
        <v>1</v>
      </c>
      <c r="I48" s="42"/>
    </row>
    <row r="49" spans="1:9" ht="12.75">
      <c r="A49" s="77" t="s">
        <v>261</v>
      </c>
      <c r="B49" s="2" t="s">
        <v>192</v>
      </c>
      <c r="C49" s="2" t="s">
        <v>1153</v>
      </c>
      <c r="D49" s="2" t="s">
        <v>28</v>
      </c>
      <c r="E49" s="2" t="s">
        <v>210</v>
      </c>
      <c r="F49" s="2" t="s">
        <v>211</v>
      </c>
      <c r="G49" s="2" t="s">
        <v>147</v>
      </c>
      <c r="H49" s="36"/>
      <c r="I49" s="42">
        <v>1</v>
      </c>
    </row>
    <row r="50" spans="1:9" ht="12.75">
      <c r="A50" s="77" t="s">
        <v>266</v>
      </c>
      <c r="B50" s="2" t="s">
        <v>192</v>
      </c>
      <c r="C50" s="2" t="s">
        <v>1154</v>
      </c>
      <c r="D50" s="2" t="s">
        <v>24</v>
      </c>
      <c r="E50" s="2" t="s">
        <v>213</v>
      </c>
      <c r="F50" s="2" t="s">
        <v>1632</v>
      </c>
      <c r="G50" s="2" t="s">
        <v>147</v>
      </c>
      <c r="H50" s="36"/>
      <c r="I50" s="42">
        <v>1</v>
      </c>
    </row>
    <row r="51" spans="8:9" ht="12.75">
      <c r="H51" s="36"/>
      <c r="I51" s="36"/>
    </row>
    <row r="52" spans="1:9" ht="12.75">
      <c r="A52" s="74" t="s">
        <v>292</v>
      </c>
      <c r="B52" s="2" t="s">
        <v>234</v>
      </c>
      <c r="C52" s="2" t="s">
        <v>1162</v>
      </c>
      <c r="D52" s="2" t="s">
        <v>15</v>
      </c>
      <c r="E52" s="2" t="s">
        <v>255</v>
      </c>
      <c r="F52" s="2" t="s">
        <v>342</v>
      </c>
      <c r="G52" s="2" t="s">
        <v>238</v>
      </c>
      <c r="H52" s="36">
        <v>1</v>
      </c>
      <c r="I52" s="42"/>
    </row>
    <row r="53" spans="1:9" ht="12.75">
      <c r="A53" s="74" t="s">
        <v>294</v>
      </c>
      <c r="B53" s="2" t="s">
        <v>234</v>
      </c>
      <c r="C53" s="2" t="s">
        <v>1163</v>
      </c>
      <c r="D53" s="2" t="s">
        <v>15</v>
      </c>
      <c r="E53" s="2" t="s">
        <v>241</v>
      </c>
      <c r="F53" s="2" t="s">
        <v>340</v>
      </c>
      <c r="G53" s="2" t="s">
        <v>238</v>
      </c>
      <c r="H53" s="36">
        <v>1</v>
      </c>
      <c r="I53" s="42"/>
    </row>
    <row r="54" spans="1:9" ht="12.75">
      <c r="A54" s="74" t="s">
        <v>297</v>
      </c>
      <c r="B54" s="2" t="s">
        <v>234</v>
      </c>
      <c r="C54" s="2" t="s">
        <v>1164</v>
      </c>
      <c r="D54" s="2" t="s">
        <v>15</v>
      </c>
      <c r="E54" s="2" t="s">
        <v>243</v>
      </c>
      <c r="F54" s="2" t="s">
        <v>341</v>
      </c>
      <c r="G54" s="2" t="s">
        <v>238</v>
      </c>
      <c r="H54" s="36">
        <v>1</v>
      </c>
      <c r="I54" s="42"/>
    </row>
    <row r="55" spans="1:9" ht="12.75">
      <c r="A55" s="74" t="s">
        <v>1108</v>
      </c>
      <c r="B55" s="2" t="s">
        <v>234</v>
      </c>
      <c r="C55" s="2" t="s">
        <v>1168</v>
      </c>
      <c r="D55" s="2" t="s">
        <v>15</v>
      </c>
      <c r="E55" s="2" t="s">
        <v>256</v>
      </c>
      <c r="F55" s="2" t="s">
        <v>248</v>
      </c>
      <c r="G55" s="2" t="s">
        <v>238</v>
      </c>
      <c r="H55" s="36">
        <v>1</v>
      </c>
      <c r="I55" s="42"/>
    </row>
    <row r="56" spans="1:9" ht="12.75">
      <c r="A56" s="74" t="s">
        <v>1110</v>
      </c>
      <c r="B56" s="2" t="s">
        <v>234</v>
      </c>
      <c r="C56" s="2" t="s">
        <v>1168</v>
      </c>
      <c r="D56" s="2" t="s">
        <v>15</v>
      </c>
      <c r="E56" s="2" t="s">
        <v>256</v>
      </c>
      <c r="F56" s="2" t="s">
        <v>248</v>
      </c>
      <c r="G56" s="2" t="s">
        <v>238</v>
      </c>
      <c r="H56" s="36">
        <v>1</v>
      </c>
      <c r="I56" s="42"/>
    </row>
    <row r="57" spans="1:9" ht="12.75">
      <c r="A57" s="74" t="s">
        <v>313</v>
      </c>
      <c r="B57" s="2" t="s">
        <v>234</v>
      </c>
      <c r="C57" s="2" t="s">
        <v>1170</v>
      </c>
      <c r="D57" s="2" t="s">
        <v>15</v>
      </c>
      <c r="E57" s="2" t="s">
        <v>260</v>
      </c>
      <c r="F57" s="2" t="s">
        <v>248</v>
      </c>
      <c r="G57" s="2" t="s">
        <v>238</v>
      </c>
      <c r="H57" s="36">
        <v>1</v>
      </c>
      <c r="I57" s="42"/>
    </row>
    <row r="58" spans="8:9" ht="12.75">
      <c r="H58" s="36"/>
      <c r="I58" s="36"/>
    </row>
    <row r="59" spans="1:9" ht="12.75">
      <c r="A59" s="79" t="s">
        <v>322</v>
      </c>
      <c r="B59" s="2" t="s">
        <v>262</v>
      </c>
      <c r="C59" s="2" t="s">
        <v>1173</v>
      </c>
      <c r="D59" s="2" t="s">
        <v>20</v>
      </c>
      <c r="E59" s="2" t="s">
        <v>271</v>
      </c>
      <c r="F59" s="2" t="s">
        <v>340</v>
      </c>
      <c r="G59" s="2" t="s">
        <v>238</v>
      </c>
      <c r="H59" s="36">
        <v>1</v>
      </c>
      <c r="I59" s="42"/>
    </row>
    <row r="60" spans="1:9" ht="12.75">
      <c r="A60" s="79" t="s">
        <v>329</v>
      </c>
      <c r="B60" s="2" t="s">
        <v>262</v>
      </c>
      <c r="C60" s="2" t="s">
        <v>1175</v>
      </c>
      <c r="D60" s="2" t="s">
        <v>20</v>
      </c>
      <c r="E60" s="2" t="s">
        <v>277</v>
      </c>
      <c r="F60" s="2" t="s">
        <v>341</v>
      </c>
      <c r="G60" s="2" t="s">
        <v>238</v>
      </c>
      <c r="H60" s="36">
        <v>1</v>
      </c>
      <c r="I60" s="42"/>
    </row>
    <row r="61" spans="1:9" ht="12.75">
      <c r="A61" s="79" t="s">
        <v>335</v>
      </c>
      <c r="B61" s="2" t="s">
        <v>262</v>
      </c>
      <c r="C61" s="2" t="s">
        <v>1177</v>
      </c>
      <c r="D61" s="2" t="s">
        <v>20</v>
      </c>
      <c r="E61" s="2" t="s">
        <v>281</v>
      </c>
      <c r="F61" s="2" t="s">
        <v>341</v>
      </c>
      <c r="G61" s="2" t="s">
        <v>238</v>
      </c>
      <c r="H61" s="36">
        <v>1</v>
      </c>
      <c r="I61" s="42"/>
    </row>
    <row r="62" spans="8:9" ht="12.75">
      <c r="H62" s="36"/>
      <c r="I62" s="36"/>
    </row>
    <row r="63" spans="1:9" ht="12.75">
      <c r="A63" s="78" t="s">
        <v>347</v>
      </c>
      <c r="B63" s="2" t="s">
        <v>1397</v>
      </c>
      <c r="C63" s="2" t="s">
        <v>1399</v>
      </c>
      <c r="D63" s="2" t="s">
        <v>20</v>
      </c>
      <c r="F63" s="2" t="s">
        <v>1409</v>
      </c>
      <c r="G63" s="2" t="s">
        <v>238</v>
      </c>
      <c r="H63" s="36">
        <v>1</v>
      </c>
      <c r="I63" s="42"/>
    </row>
    <row r="64" spans="1:9" ht="12.75">
      <c r="A64" s="78" t="s">
        <v>354</v>
      </c>
      <c r="B64" s="2" t="s">
        <v>1397</v>
      </c>
      <c r="C64" s="2" t="s">
        <v>1401</v>
      </c>
      <c r="D64" s="2" t="s">
        <v>20</v>
      </c>
      <c r="F64" s="2" t="s">
        <v>1409</v>
      </c>
      <c r="G64" s="2" t="s">
        <v>238</v>
      </c>
      <c r="H64" s="36">
        <v>1</v>
      </c>
      <c r="I64" s="42"/>
    </row>
    <row r="65" spans="1:9" ht="12.75">
      <c r="A65" s="78" t="s">
        <v>356</v>
      </c>
      <c r="B65" s="2" t="s">
        <v>1397</v>
      </c>
      <c r="C65" s="2" t="s">
        <v>1402</v>
      </c>
      <c r="D65" s="2" t="s">
        <v>20</v>
      </c>
      <c r="F65" s="2" t="s">
        <v>1409</v>
      </c>
      <c r="G65" s="2" t="s">
        <v>238</v>
      </c>
      <c r="H65" s="36">
        <v>1</v>
      </c>
      <c r="I65" s="42"/>
    </row>
    <row r="66" spans="1:9" ht="12.75">
      <c r="A66" s="78" t="s">
        <v>361</v>
      </c>
      <c r="B66" s="2" t="s">
        <v>1397</v>
      </c>
      <c r="C66" s="2" t="s">
        <v>1403</v>
      </c>
      <c r="D66" s="2" t="s">
        <v>20</v>
      </c>
      <c r="F66" s="2" t="s">
        <v>1409</v>
      </c>
      <c r="G66" s="2" t="s">
        <v>238</v>
      </c>
      <c r="H66" s="36">
        <v>1</v>
      </c>
      <c r="I66" s="42"/>
    </row>
    <row r="67" spans="1:9" ht="12.75">
      <c r="A67" s="78" t="s">
        <v>362</v>
      </c>
      <c r="B67" s="2" t="s">
        <v>1397</v>
      </c>
      <c r="C67" s="2" t="s">
        <v>1404</v>
      </c>
      <c r="D67" s="2" t="s">
        <v>20</v>
      </c>
      <c r="F67" s="2" t="s">
        <v>1409</v>
      </c>
      <c r="G67" s="2" t="s">
        <v>238</v>
      </c>
      <c r="H67" s="36">
        <v>1</v>
      </c>
      <c r="I67" s="42"/>
    </row>
    <row r="68" spans="1:9" ht="12.75">
      <c r="A68" s="78" t="s">
        <v>367</v>
      </c>
      <c r="B68" s="2" t="s">
        <v>1397</v>
      </c>
      <c r="C68" s="2" t="s">
        <v>1406</v>
      </c>
      <c r="D68" s="2" t="s">
        <v>20</v>
      </c>
      <c r="F68" s="2" t="s">
        <v>1409</v>
      </c>
      <c r="G68" s="2" t="s">
        <v>238</v>
      </c>
      <c r="H68" s="36">
        <v>1</v>
      </c>
      <c r="I68" s="42"/>
    </row>
    <row r="69" spans="1:9" ht="12.75">
      <c r="A69" s="78" t="s">
        <v>369</v>
      </c>
      <c r="B69" s="2" t="s">
        <v>1397</v>
      </c>
      <c r="C69" s="2" t="s">
        <v>1407</v>
      </c>
      <c r="D69" s="2" t="s">
        <v>20</v>
      </c>
      <c r="F69" s="2" t="s">
        <v>1409</v>
      </c>
      <c r="G69" s="2" t="s">
        <v>238</v>
      </c>
      <c r="H69" s="36">
        <v>1</v>
      </c>
      <c r="I69" s="42"/>
    </row>
    <row r="70" spans="8:9" ht="12.75">
      <c r="H70" s="36"/>
      <c r="I70" s="36"/>
    </row>
    <row r="71" spans="1:9" ht="12.75">
      <c r="A71" s="80" t="s">
        <v>381</v>
      </c>
      <c r="B71" s="2" t="s">
        <v>283</v>
      </c>
      <c r="C71" s="2" t="s">
        <v>1115</v>
      </c>
      <c r="D71" s="2" t="s">
        <v>20</v>
      </c>
      <c r="E71" s="2" t="s">
        <v>289</v>
      </c>
      <c r="F71" s="2" t="s">
        <v>290</v>
      </c>
      <c r="G71" s="2" t="s">
        <v>147</v>
      </c>
      <c r="H71" s="36"/>
      <c r="I71" s="42">
        <v>1</v>
      </c>
    </row>
    <row r="72" spans="1:9" ht="12.75">
      <c r="A72" s="80" t="s">
        <v>382</v>
      </c>
      <c r="B72" s="2" t="s">
        <v>283</v>
      </c>
      <c r="C72" s="2" t="s">
        <v>1116</v>
      </c>
      <c r="D72" s="2" t="s">
        <v>24</v>
      </c>
      <c r="E72" s="2" t="s">
        <v>291</v>
      </c>
      <c r="F72" s="2" t="s">
        <v>1633</v>
      </c>
      <c r="G72" s="2" t="s">
        <v>147</v>
      </c>
      <c r="H72" s="36"/>
      <c r="I72" s="42">
        <v>1</v>
      </c>
    </row>
    <row r="73" spans="1:9" ht="12.75">
      <c r="A73" s="368" t="s">
        <v>457</v>
      </c>
      <c r="B73" s="374" t="s">
        <v>1700</v>
      </c>
      <c r="C73" s="359" t="s">
        <v>1701</v>
      </c>
      <c r="D73" s="374" t="s">
        <v>1702</v>
      </c>
      <c r="E73" s="374" t="s">
        <v>1703</v>
      </c>
      <c r="F73" s="375" t="s">
        <v>465</v>
      </c>
      <c r="G73" s="399" t="s">
        <v>1676</v>
      </c>
      <c r="H73" s="396" t="s">
        <v>1704</v>
      </c>
      <c r="I73" s="397"/>
    </row>
    <row r="74" spans="1:9" ht="12.75">
      <c r="A74" s="369"/>
      <c r="B74" s="394"/>
      <c r="C74" s="360"/>
      <c r="D74" s="394"/>
      <c r="E74" s="394"/>
      <c r="F74" s="376"/>
      <c r="G74" s="400"/>
      <c r="H74" s="378"/>
      <c r="I74" s="398"/>
    </row>
    <row r="75" spans="1:9" ht="12.75">
      <c r="A75" s="369"/>
      <c r="B75" s="394"/>
      <c r="C75" s="360"/>
      <c r="D75" s="394"/>
      <c r="E75" s="394"/>
      <c r="F75" s="376"/>
      <c r="G75" s="400"/>
      <c r="H75" s="378"/>
      <c r="I75" s="398"/>
    </row>
    <row r="76" spans="1:9" ht="12.75">
      <c r="A76" s="370"/>
      <c r="B76" s="395"/>
      <c r="C76" s="361"/>
      <c r="D76" s="395"/>
      <c r="E76" s="395"/>
      <c r="F76" s="377"/>
      <c r="G76" s="401"/>
      <c r="H76" s="42" t="s">
        <v>1705</v>
      </c>
      <c r="I76" s="42" t="s">
        <v>1706</v>
      </c>
    </row>
    <row r="77" spans="1:9" ht="12.75">
      <c r="A77" s="80" t="s">
        <v>384</v>
      </c>
      <c r="B77" s="2" t="s">
        <v>283</v>
      </c>
      <c r="C77" s="2" t="s">
        <v>1117</v>
      </c>
      <c r="D77" s="2" t="s">
        <v>24</v>
      </c>
      <c r="E77" s="2" t="s">
        <v>293</v>
      </c>
      <c r="F77" s="2" t="s">
        <v>296</v>
      </c>
      <c r="G77" s="2" t="s">
        <v>147</v>
      </c>
      <c r="H77" s="36"/>
      <c r="I77" s="42">
        <v>1</v>
      </c>
    </row>
    <row r="78" spans="1:9" ht="12.75">
      <c r="A78" s="80" t="s">
        <v>385</v>
      </c>
      <c r="B78" s="2" t="s">
        <v>283</v>
      </c>
      <c r="C78" s="2" t="s">
        <v>1118</v>
      </c>
      <c r="D78" s="2" t="s">
        <v>24</v>
      </c>
      <c r="E78" s="2" t="s">
        <v>295</v>
      </c>
      <c r="F78" s="2" t="s">
        <v>296</v>
      </c>
      <c r="G78" s="2" t="s">
        <v>147</v>
      </c>
      <c r="H78" s="36"/>
      <c r="I78" s="42">
        <v>1</v>
      </c>
    </row>
    <row r="79" spans="1:9" ht="12.75">
      <c r="A79" s="80" t="s">
        <v>386</v>
      </c>
      <c r="B79" s="2" t="s">
        <v>283</v>
      </c>
      <c r="C79" s="2" t="s">
        <v>1178</v>
      </c>
      <c r="D79" s="2" t="s">
        <v>28</v>
      </c>
      <c r="E79" s="2" t="s">
        <v>298</v>
      </c>
      <c r="F79" s="2" t="s">
        <v>299</v>
      </c>
      <c r="G79" s="2" t="s">
        <v>147</v>
      </c>
      <c r="H79" s="36"/>
      <c r="I79" s="42">
        <v>1</v>
      </c>
    </row>
    <row r="80" spans="1:9" ht="12.75">
      <c r="A80" s="80" t="s">
        <v>389</v>
      </c>
      <c r="B80" s="2" t="s">
        <v>283</v>
      </c>
      <c r="C80" s="2" t="s">
        <v>1180</v>
      </c>
      <c r="D80" s="2" t="s">
        <v>24</v>
      </c>
      <c r="E80" s="2" t="s">
        <v>304</v>
      </c>
      <c r="F80" s="2" t="s">
        <v>1634</v>
      </c>
      <c r="G80" s="2" t="s">
        <v>147</v>
      </c>
      <c r="H80" s="36"/>
      <c r="I80" s="42">
        <v>1</v>
      </c>
    </row>
    <row r="81" spans="1:9" ht="12.75">
      <c r="A81" s="80" t="s">
        <v>397</v>
      </c>
      <c r="B81" s="2" t="s">
        <v>283</v>
      </c>
      <c r="C81" s="2" t="s">
        <v>1183</v>
      </c>
      <c r="D81" s="2" t="s">
        <v>20</v>
      </c>
      <c r="E81" s="2" t="s">
        <v>312</v>
      </c>
      <c r="F81" s="2" t="s">
        <v>285</v>
      </c>
      <c r="G81" s="2" t="s">
        <v>147</v>
      </c>
      <c r="H81" s="36">
        <v>1</v>
      </c>
      <c r="I81" s="42"/>
    </row>
    <row r="82" spans="1:9" ht="12.75">
      <c r="A82" s="80" t="s">
        <v>405</v>
      </c>
      <c r="B82" s="2" t="s">
        <v>283</v>
      </c>
      <c r="C82" s="2" t="s">
        <v>1186</v>
      </c>
      <c r="D82" s="2" t="s">
        <v>20</v>
      </c>
      <c r="E82" s="2" t="s">
        <v>321</v>
      </c>
      <c r="F82" s="2" t="s">
        <v>285</v>
      </c>
      <c r="G82" s="2" t="s">
        <v>147</v>
      </c>
      <c r="H82" s="36">
        <v>1</v>
      </c>
      <c r="I82" s="42"/>
    </row>
    <row r="83" spans="1:9" ht="12.75">
      <c r="A83" s="80" t="s">
        <v>427</v>
      </c>
      <c r="B83" s="2" t="s">
        <v>283</v>
      </c>
      <c r="C83" s="2" t="s">
        <v>1188</v>
      </c>
      <c r="D83" s="2" t="s">
        <v>20</v>
      </c>
      <c r="E83" s="2" t="s">
        <v>330</v>
      </c>
      <c r="F83" s="2" t="s">
        <v>285</v>
      </c>
      <c r="G83" s="2" t="s">
        <v>147</v>
      </c>
      <c r="H83" s="36">
        <v>1</v>
      </c>
      <c r="I83" s="42"/>
    </row>
    <row r="84" spans="1:9" ht="12.75">
      <c r="A84" s="80" t="s">
        <v>438</v>
      </c>
      <c r="B84" s="2" t="s">
        <v>283</v>
      </c>
      <c r="C84" s="2" t="s">
        <v>1191</v>
      </c>
      <c r="D84" s="2" t="s">
        <v>20</v>
      </c>
      <c r="E84" s="2" t="s">
        <v>339</v>
      </c>
      <c r="F84" s="2" t="s">
        <v>285</v>
      </c>
      <c r="G84" s="2" t="s">
        <v>147</v>
      </c>
      <c r="H84" s="36">
        <v>1</v>
      </c>
      <c r="I84" s="42"/>
    </row>
    <row r="85" spans="1:9" ht="12.75">
      <c r="A85" s="80" t="s">
        <v>1131</v>
      </c>
      <c r="B85" s="2" t="s">
        <v>283</v>
      </c>
      <c r="C85" s="2" t="s">
        <v>1196</v>
      </c>
      <c r="D85" s="2" t="s">
        <v>20</v>
      </c>
      <c r="E85" s="2" t="s">
        <v>360</v>
      </c>
      <c r="F85" s="2" t="s">
        <v>285</v>
      </c>
      <c r="G85" s="2" t="s">
        <v>147</v>
      </c>
      <c r="H85" s="36">
        <v>1</v>
      </c>
      <c r="I85" s="42"/>
    </row>
    <row r="86" spans="1:9" ht="12.75">
      <c r="A86" s="80" t="s">
        <v>456</v>
      </c>
      <c r="B86" s="2" t="s">
        <v>283</v>
      </c>
      <c r="C86" s="2" t="s">
        <v>1199</v>
      </c>
      <c r="D86" s="2" t="s">
        <v>20</v>
      </c>
      <c r="E86" s="2" t="s">
        <v>368</v>
      </c>
      <c r="F86" s="2" t="s">
        <v>285</v>
      </c>
      <c r="G86" s="2" t="s">
        <v>147</v>
      </c>
      <c r="H86" s="36">
        <v>1</v>
      </c>
      <c r="I86" s="42"/>
    </row>
    <row r="87" spans="8:9" ht="12.75">
      <c r="H87" s="36"/>
      <c r="I87" s="36"/>
    </row>
    <row r="88" spans="1:9" ht="12.75">
      <c r="A88" s="73" t="s">
        <v>509</v>
      </c>
      <c r="B88" s="2" t="s">
        <v>377</v>
      </c>
      <c r="C88" s="2" t="s">
        <v>1477</v>
      </c>
      <c r="D88" s="2" t="s">
        <v>24</v>
      </c>
      <c r="E88" s="2" t="s">
        <v>407</v>
      </c>
      <c r="F88" s="2" t="s">
        <v>305</v>
      </c>
      <c r="G88" s="2" t="s">
        <v>147</v>
      </c>
      <c r="H88" s="36"/>
      <c r="I88" s="42">
        <v>1</v>
      </c>
    </row>
    <row r="89" spans="1:9" ht="12.75">
      <c r="A89" s="73" t="s">
        <v>512</v>
      </c>
      <c r="B89" s="2" t="s">
        <v>377</v>
      </c>
      <c r="C89" s="2" t="s">
        <v>1478</v>
      </c>
      <c r="D89" s="2" t="s">
        <v>20</v>
      </c>
      <c r="E89" s="2" t="s">
        <v>408</v>
      </c>
      <c r="F89" s="2" t="s">
        <v>383</v>
      </c>
      <c r="G89" s="2" t="s">
        <v>147</v>
      </c>
      <c r="H89" s="36"/>
      <c r="I89" s="42">
        <v>1</v>
      </c>
    </row>
    <row r="90" spans="1:9" ht="12.75">
      <c r="A90" s="73" t="s">
        <v>514</v>
      </c>
      <c r="B90" s="2" t="s">
        <v>377</v>
      </c>
      <c r="C90" s="2" t="s">
        <v>1457</v>
      </c>
      <c r="D90" s="2" t="s">
        <v>24</v>
      </c>
      <c r="E90" s="2" t="s">
        <v>409</v>
      </c>
      <c r="F90" s="2" t="s">
        <v>1635</v>
      </c>
      <c r="G90" s="2" t="s">
        <v>147</v>
      </c>
      <c r="H90" s="36"/>
      <c r="I90" s="42">
        <v>1</v>
      </c>
    </row>
    <row r="91" spans="1:9" ht="12.75">
      <c r="A91" s="73" t="s">
        <v>516</v>
      </c>
      <c r="B91" s="2" t="s">
        <v>377</v>
      </c>
      <c r="C91" s="2" t="s">
        <v>1458</v>
      </c>
      <c r="D91" s="2" t="s">
        <v>24</v>
      </c>
      <c r="E91" s="2" t="s">
        <v>410</v>
      </c>
      <c r="F91" s="2" t="s">
        <v>1636</v>
      </c>
      <c r="G91" s="2" t="s">
        <v>147</v>
      </c>
      <c r="H91" s="36"/>
      <c r="I91" s="42">
        <v>1</v>
      </c>
    </row>
    <row r="92" spans="1:9" ht="12.75">
      <c r="A92" s="73" t="s">
        <v>518</v>
      </c>
      <c r="B92" s="2" t="s">
        <v>377</v>
      </c>
      <c r="C92" s="2" t="s">
        <v>1459</v>
      </c>
      <c r="D92" s="2" t="s">
        <v>28</v>
      </c>
      <c r="E92" s="2" t="s">
        <v>411</v>
      </c>
      <c r="F92" s="2" t="s">
        <v>388</v>
      </c>
      <c r="G92" s="2" t="s">
        <v>147</v>
      </c>
      <c r="H92" s="36"/>
      <c r="I92" s="42">
        <v>1</v>
      </c>
    </row>
    <row r="93" spans="1:9" ht="12.75">
      <c r="A93" s="73" t="s">
        <v>520</v>
      </c>
      <c r="B93" s="2" t="s">
        <v>377</v>
      </c>
      <c r="C93" s="2" t="s">
        <v>1460</v>
      </c>
      <c r="D93" s="2" t="s">
        <v>28</v>
      </c>
      <c r="E93" s="2" t="s">
        <v>412</v>
      </c>
      <c r="F93" s="2" t="s">
        <v>390</v>
      </c>
      <c r="G93" s="2" t="s">
        <v>147</v>
      </c>
      <c r="H93" s="36">
        <v>1</v>
      </c>
      <c r="I93" s="42"/>
    </row>
    <row r="94" spans="1:9" ht="12.75">
      <c r="A94" s="73" t="s">
        <v>543</v>
      </c>
      <c r="B94" s="2" t="s">
        <v>377</v>
      </c>
      <c r="C94" s="2" t="s">
        <v>1470</v>
      </c>
      <c r="D94" s="2" t="s">
        <v>20</v>
      </c>
      <c r="E94" s="2" t="s">
        <v>431</v>
      </c>
      <c r="F94" s="2" t="s">
        <v>432</v>
      </c>
      <c r="G94" s="2" t="s">
        <v>147</v>
      </c>
      <c r="H94" s="36">
        <v>1</v>
      </c>
      <c r="I94" s="42"/>
    </row>
    <row r="95" spans="8:9" ht="12.75">
      <c r="H95" s="36"/>
      <c r="I95" s="36"/>
    </row>
    <row r="96" spans="1:9" ht="12.75">
      <c r="A96" s="82" t="s">
        <v>556</v>
      </c>
      <c r="B96" s="2" t="s">
        <v>434</v>
      </c>
      <c r="C96" s="2" t="s">
        <v>1203</v>
      </c>
      <c r="D96" s="2" t="s">
        <v>20</v>
      </c>
      <c r="E96" s="2" t="s">
        <v>439</v>
      </c>
      <c r="F96" s="2" t="s">
        <v>432</v>
      </c>
      <c r="G96" s="2" t="s">
        <v>147</v>
      </c>
      <c r="H96" s="36">
        <v>1</v>
      </c>
      <c r="I96" s="42"/>
    </row>
    <row r="97" spans="1:9" ht="12.75">
      <c r="A97" s="82" t="s">
        <v>559</v>
      </c>
      <c r="B97" s="2" t="s">
        <v>434</v>
      </c>
      <c r="C97" s="2" t="s">
        <v>1204</v>
      </c>
      <c r="D97" s="2" t="s">
        <v>20</v>
      </c>
      <c r="E97" s="2" t="s">
        <v>441</v>
      </c>
      <c r="F97" s="2" t="s">
        <v>432</v>
      </c>
      <c r="G97" s="4" t="s">
        <v>147</v>
      </c>
      <c r="H97" s="42">
        <v>1</v>
      </c>
      <c r="I97" s="42"/>
    </row>
    <row r="98" spans="1:9" ht="12.75">
      <c r="A98" s="82" t="s">
        <v>561</v>
      </c>
      <c r="B98" s="2" t="s">
        <v>434</v>
      </c>
      <c r="C98" s="2" t="s">
        <v>1480</v>
      </c>
      <c r="D98" s="2" t="s">
        <v>443</v>
      </c>
      <c r="E98" s="2" t="s">
        <v>445</v>
      </c>
      <c r="F98" s="2" t="s">
        <v>1634</v>
      </c>
      <c r="G98" s="2" t="s">
        <v>147</v>
      </c>
      <c r="H98" s="36"/>
      <c r="I98" s="42">
        <v>1</v>
      </c>
    </row>
    <row r="99" spans="1:9" ht="12.75">
      <c r="A99" s="82" t="s">
        <v>563</v>
      </c>
      <c r="B99" s="2" t="s">
        <v>434</v>
      </c>
      <c r="C99" s="2" t="s">
        <v>1479</v>
      </c>
      <c r="D99" s="2" t="s">
        <v>443</v>
      </c>
      <c r="E99" s="2" t="s">
        <v>447</v>
      </c>
      <c r="F99" s="2" t="s">
        <v>1637</v>
      </c>
      <c r="G99" s="2" t="s">
        <v>147</v>
      </c>
      <c r="H99" s="36"/>
      <c r="I99" s="42">
        <v>1</v>
      </c>
    </row>
    <row r="100" spans="1:9" ht="12.75">
      <c r="A100" s="82" t="s">
        <v>1603</v>
      </c>
      <c r="B100" s="2" t="s">
        <v>434</v>
      </c>
      <c r="C100" s="2" t="s">
        <v>1481</v>
      </c>
      <c r="D100" s="2" t="s">
        <v>20</v>
      </c>
      <c r="E100" s="2" t="s">
        <v>448</v>
      </c>
      <c r="F100" s="2" t="s">
        <v>432</v>
      </c>
      <c r="G100" s="4" t="s">
        <v>147</v>
      </c>
      <c r="H100" s="42">
        <v>1</v>
      </c>
      <c r="I100" s="42"/>
    </row>
    <row r="101" spans="8:9" ht="12.75">
      <c r="H101" s="36"/>
      <c r="I101" s="36"/>
    </row>
    <row r="102" spans="1:9" ht="12.75">
      <c r="A102" s="83" t="s">
        <v>595</v>
      </c>
      <c r="B102" s="2" t="s">
        <v>467</v>
      </c>
      <c r="C102" s="2" t="s">
        <v>1206</v>
      </c>
      <c r="D102" s="2" t="s">
        <v>20</v>
      </c>
      <c r="E102" s="2" t="s">
        <v>474</v>
      </c>
      <c r="F102" s="2" t="s">
        <v>475</v>
      </c>
      <c r="G102" s="2" t="s">
        <v>147</v>
      </c>
      <c r="H102" s="36"/>
      <c r="I102" s="42">
        <v>1</v>
      </c>
    </row>
    <row r="103" spans="1:9" ht="12.75">
      <c r="A103" s="83" t="s">
        <v>597</v>
      </c>
      <c r="B103" s="2" t="s">
        <v>467</v>
      </c>
      <c r="C103" s="2" t="s">
        <v>1207</v>
      </c>
      <c r="D103" s="2" t="s">
        <v>20</v>
      </c>
      <c r="E103" s="2" t="s">
        <v>477</v>
      </c>
      <c r="F103" s="2" t="s">
        <v>475</v>
      </c>
      <c r="G103" s="2" t="s">
        <v>35</v>
      </c>
      <c r="H103" s="36"/>
      <c r="I103" s="42">
        <v>1</v>
      </c>
    </row>
    <row r="104" spans="1:9" ht="12.75">
      <c r="A104" s="83" t="s">
        <v>599</v>
      </c>
      <c r="B104" s="2" t="s">
        <v>467</v>
      </c>
      <c r="C104" s="2" t="s">
        <v>1208</v>
      </c>
      <c r="D104" s="2" t="s">
        <v>28</v>
      </c>
      <c r="E104" s="2" t="s">
        <v>478</v>
      </c>
      <c r="F104" s="2" t="s">
        <v>479</v>
      </c>
      <c r="G104" s="2" t="s">
        <v>35</v>
      </c>
      <c r="H104" s="36"/>
      <c r="I104" s="42">
        <v>1</v>
      </c>
    </row>
    <row r="105" spans="8:9" ht="12.75">
      <c r="H105" s="36"/>
      <c r="I105" s="36"/>
    </row>
    <row r="106" spans="1:9" ht="12.75">
      <c r="A106" s="84" t="s">
        <v>603</v>
      </c>
      <c r="B106" s="2" t="s">
        <v>147</v>
      </c>
      <c r="C106" s="2" t="s">
        <v>1426</v>
      </c>
      <c r="D106" s="2" t="s">
        <v>1349</v>
      </c>
      <c r="E106" s="2" t="s">
        <v>147</v>
      </c>
      <c r="G106" s="2" t="s">
        <v>147</v>
      </c>
      <c r="H106" s="36"/>
      <c r="I106" s="42"/>
    </row>
    <row r="107" spans="6:9" ht="12.75">
      <c r="F107" s="2" t="s">
        <v>1660</v>
      </c>
      <c r="H107" s="36"/>
      <c r="I107" s="36"/>
    </row>
    <row r="108" spans="8:9" ht="12.75">
      <c r="H108" s="36"/>
      <c r="I108" s="36"/>
    </row>
    <row r="109" spans="1:9" ht="12.75">
      <c r="A109" s="368" t="s">
        <v>457</v>
      </c>
      <c r="B109" s="374" t="s">
        <v>1700</v>
      </c>
      <c r="C109" s="359" t="s">
        <v>1701</v>
      </c>
      <c r="D109" s="374" t="s">
        <v>1702</v>
      </c>
      <c r="E109" s="374" t="s">
        <v>1703</v>
      </c>
      <c r="F109" s="375" t="s">
        <v>465</v>
      </c>
      <c r="G109" s="399" t="s">
        <v>1676</v>
      </c>
      <c r="H109" s="396" t="s">
        <v>1704</v>
      </c>
      <c r="I109" s="397"/>
    </row>
    <row r="110" spans="1:9" ht="12.75">
      <c r="A110" s="369"/>
      <c r="B110" s="394"/>
      <c r="C110" s="360"/>
      <c r="D110" s="394"/>
      <c r="E110" s="394"/>
      <c r="F110" s="376"/>
      <c r="G110" s="400"/>
      <c r="H110" s="378"/>
      <c r="I110" s="398"/>
    </row>
    <row r="111" spans="1:9" ht="12.75">
      <c r="A111" s="369"/>
      <c r="B111" s="394"/>
      <c r="C111" s="360"/>
      <c r="D111" s="394"/>
      <c r="E111" s="394"/>
      <c r="F111" s="376"/>
      <c r="G111" s="400"/>
      <c r="H111" s="378"/>
      <c r="I111" s="398"/>
    </row>
    <row r="112" spans="1:9" ht="12.75">
      <c r="A112" s="370"/>
      <c r="B112" s="395"/>
      <c r="C112" s="361"/>
      <c r="D112" s="395"/>
      <c r="E112" s="395"/>
      <c r="F112" s="377"/>
      <c r="G112" s="401"/>
      <c r="H112" s="42" t="s">
        <v>1705</v>
      </c>
      <c r="I112" s="42" t="s">
        <v>1706</v>
      </c>
    </row>
    <row r="113" spans="8:9" ht="12.75">
      <c r="H113" s="36"/>
      <c r="I113" s="36"/>
    </row>
    <row r="114" spans="1:9" ht="12.75">
      <c r="A114" s="85" t="s">
        <v>1737</v>
      </c>
      <c r="B114" s="2" t="s">
        <v>486</v>
      </c>
      <c r="C114" s="2" t="s">
        <v>1210</v>
      </c>
      <c r="D114" s="2" t="s">
        <v>28</v>
      </c>
      <c r="E114" s="2" t="s">
        <v>494</v>
      </c>
      <c r="F114" s="2" t="s">
        <v>495</v>
      </c>
      <c r="G114" s="2" t="s">
        <v>496</v>
      </c>
      <c r="H114" s="36"/>
      <c r="I114" s="42">
        <v>1</v>
      </c>
    </row>
    <row r="115" spans="1:9" ht="12.75">
      <c r="A115" s="85" t="s">
        <v>612</v>
      </c>
      <c r="B115" s="2" t="s">
        <v>486</v>
      </c>
      <c r="C115" s="2" t="s">
        <v>1211</v>
      </c>
      <c r="D115" s="2" t="s">
        <v>20</v>
      </c>
      <c r="E115" s="2" t="s">
        <v>500</v>
      </c>
      <c r="F115" s="2" t="s">
        <v>501</v>
      </c>
      <c r="G115" s="2" t="s">
        <v>498</v>
      </c>
      <c r="H115" s="36"/>
      <c r="I115" s="42">
        <v>1</v>
      </c>
    </row>
    <row r="116" spans="1:9" ht="12.75">
      <c r="A116" s="85" t="s">
        <v>1607</v>
      </c>
      <c r="B116" s="2" t="s">
        <v>486</v>
      </c>
      <c r="C116" s="2" t="s">
        <v>1213</v>
      </c>
      <c r="D116" s="2" t="s">
        <v>20</v>
      </c>
      <c r="E116" s="2" t="s">
        <v>902</v>
      </c>
      <c r="F116" s="2" t="s">
        <v>383</v>
      </c>
      <c r="G116" s="2" t="s">
        <v>498</v>
      </c>
      <c r="H116" s="36"/>
      <c r="I116" s="42">
        <v>1</v>
      </c>
    </row>
    <row r="117" spans="8:9" ht="12.75">
      <c r="H117" s="36"/>
      <c r="I117" s="36"/>
    </row>
    <row r="118" spans="1:9" ht="12.75">
      <c r="A118" s="74" t="s">
        <v>623</v>
      </c>
      <c r="B118" s="2" t="s">
        <v>505</v>
      </c>
      <c r="C118" s="2" t="s">
        <v>1215</v>
      </c>
      <c r="D118" s="2" t="s">
        <v>20</v>
      </c>
      <c r="E118" s="2" t="s">
        <v>510</v>
      </c>
      <c r="F118" s="2" t="s">
        <v>511</v>
      </c>
      <c r="G118" s="2" t="s">
        <v>147</v>
      </c>
      <c r="H118" s="36"/>
      <c r="I118" s="42">
        <v>1</v>
      </c>
    </row>
    <row r="119" spans="1:9" ht="12.75">
      <c r="A119" s="74" t="s">
        <v>626</v>
      </c>
      <c r="B119" s="2" t="s">
        <v>505</v>
      </c>
      <c r="C119" s="2" t="s">
        <v>1216</v>
      </c>
      <c r="D119" s="2" t="s">
        <v>20</v>
      </c>
      <c r="E119" s="2" t="s">
        <v>513</v>
      </c>
      <c r="F119" s="2" t="s">
        <v>383</v>
      </c>
      <c r="G119" s="2" t="s">
        <v>147</v>
      </c>
      <c r="H119" s="36"/>
      <c r="I119" s="42">
        <v>1</v>
      </c>
    </row>
    <row r="120" spans="1:9" ht="12.75">
      <c r="A120" s="74" t="s">
        <v>628</v>
      </c>
      <c r="B120" s="2" t="s">
        <v>505</v>
      </c>
      <c r="C120" s="2" t="s">
        <v>1217</v>
      </c>
      <c r="D120" s="2" t="s">
        <v>20</v>
      </c>
      <c r="E120" s="2" t="s">
        <v>515</v>
      </c>
      <c r="F120" s="2" t="s">
        <v>383</v>
      </c>
      <c r="G120" s="2" t="s">
        <v>147</v>
      </c>
      <c r="H120" s="36"/>
      <c r="I120" s="42">
        <v>1</v>
      </c>
    </row>
    <row r="121" spans="1:9" ht="12.75">
      <c r="A121" s="74" t="s">
        <v>630</v>
      </c>
      <c r="B121" s="2" t="s">
        <v>505</v>
      </c>
      <c r="C121" s="2" t="s">
        <v>1218</v>
      </c>
      <c r="D121" s="2" t="s">
        <v>20</v>
      </c>
      <c r="E121" s="2" t="s">
        <v>517</v>
      </c>
      <c r="F121" s="2" t="s">
        <v>432</v>
      </c>
      <c r="G121" s="2" t="s">
        <v>147</v>
      </c>
      <c r="H121" s="36">
        <v>1</v>
      </c>
      <c r="I121" s="42"/>
    </row>
    <row r="122" spans="1:9" ht="12.75">
      <c r="A122" s="74" t="s">
        <v>634</v>
      </c>
      <c r="B122" s="2" t="s">
        <v>505</v>
      </c>
      <c r="C122" s="2" t="s">
        <v>1219</v>
      </c>
      <c r="D122" s="2" t="s">
        <v>20</v>
      </c>
      <c r="E122" s="2" t="s">
        <v>519</v>
      </c>
      <c r="F122" s="2" t="s">
        <v>432</v>
      </c>
      <c r="G122" s="2" t="s">
        <v>147</v>
      </c>
      <c r="H122" s="36">
        <v>1</v>
      </c>
      <c r="I122" s="42"/>
    </row>
    <row r="123" spans="8:9" ht="12.75">
      <c r="H123" s="36"/>
      <c r="I123" s="36"/>
    </row>
    <row r="124" spans="1:9" ht="12.75">
      <c r="A124" s="78" t="s">
        <v>640</v>
      </c>
      <c r="B124" s="2" t="s">
        <v>521</v>
      </c>
      <c r="C124" s="2" t="s">
        <v>1221</v>
      </c>
      <c r="D124" s="2" t="s">
        <v>24</v>
      </c>
      <c r="E124" s="2" t="s">
        <v>526</v>
      </c>
      <c r="F124" s="2" t="s">
        <v>527</v>
      </c>
      <c r="G124" s="2" t="s">
        <v>147</v>
      </c>
      <c r="H124" s="36"/>
      <c r="I124" s="42">
        <v>1</v>
      </c>
    </row>
    <row r="125" spans="1:9" ht="12.75">
      <c r="A125" s="78" t="s">
        <v>643</v>
      </c>
      <c r="B125" s="2" t="s">
        <v>521</v>
      </c>
      <c r="C125" s="2" t="s">
        <v>1490</v>
      </c>
      <c r="D125" s="2" t="s">
        <v>15</v>
      </c>
      <c r="E125" s="2" t="s">
        <v>529</v>
      </c>
      <c r="F125" s="2" t="s">
        <v>530</v>
      </c>
      <c r="G125" s="2" t="s">
        <v>147</v>
      </c>
      <c r="H125" s="36"/>
      <c r="I125" s="42">
        <v>1</v>
      </c>
    </row>
    <row r="126" spans="1:9" ht="12.75">
      <c r="A126" s="78" t="s">
        <v>645</v>
      </c>
      <c r="B126" s="2" t="s">
        <v>521</v>
      </c>
      <c r="C126" s="2" t="s">
        <v>1491</v>
      </c>
      <c r="D126" s="2" t="s">
        <v>24</v>
      </c>
      <c r="E126" s="2" t="s">
        <v>532</v>
      </c>
      <c r="F126" s="2" t="s">
        <v>80</v>
      </c>
      <c r="G126" s="2" t="s">
        <v>147</v>
      </c>
      <c r="H126" s="36"/>
      <c r="I126" s="42">
        <v>1</v>
      </c>
    </row>
    <row r="127" spans="1:9" ht="12.75">
      <c r="A127" s="78" t="s">
        <v>649</v>
      </c>
      <c r="B127" s="2" t="s">
        <v>521</v>
      </c>
      <c r="C127" s="2" t="s">
        <v>1492</v>
      </c>
      <c r="D127" s="2" t="s">
        <v>15</v>
      </c>
      <c r="E127" s="2" t="s">
        <v>536</v>
      </c>
      <c r="F127" s="2" t="s">
        <v>537</v>
      </c>
      <c r="G127" s="2" t="s">
        <v>147</v>
      </c>
      <c r="H127" s="36"/>
      <c r="I127" s="42">
        <v>1</v>
      </c>
    </row>
    <row r="128" spans="1:9" ht="12.75">
      <c r="A128" s="78" t="s">
        <v>651</v>
      </c>
      <c r="B128" s="2" t="s">
        <v>521</v>
      </c>
      <c r="C128" s="2" t="s">
        <v>1493</v>
      </c>
      <c r="D128" s="2" t="s">
        <v>24</v>
      </c>
      <c r="E128" s="2" t="s">
        <v>539</v>
      </c>
      <c r="F128" s="2" t="s">
        <v>527</v>
      </c>
      <c r="G128" s="2" t="s">
        <v>147</v>
      </c>
      <c r="H128" s="36"/>
      <c r="I128" s="42">
        <v>1</v>
      </c>
    </row>
    <row r="129" spans="1:9" ht="12.75">
      <c r="A129" s="78" t="s">
        <v>655</v>
      </c>
      <c r="B129" s="2" t="s">
        <v>521</v>
      </c>
      <c r="C129" s="2" t="s">
        <v>1494</v>
      </c>
      <c r="D129" s="2" t="s">
        <v>7</v>
      </c>
      <c r="E129" s="2" t="s">
        <v>541</v>
      </c>
      <c r="F129" s="2" t="s">
        <v>542</v>
      </c>
      <c r="G129" s="2" t="s">
        <v>147</v>
      </c>
      <c r="H129" s="36">
        <v>1</v>
      </c>
      <c r="I129" s="42"/>
    </row>
    <row r="130" spans="1:9" ht="12.75">
      <c r="A130" s="78" t="s">
        <v>662</v>
      </c>
      <c r="B130" s="2" t="s">
        <v>521</v>
      </c>
      <c r="C130" s="2" t="s">
        <v>1496</v>
      </c>
      <c r="D130" s="2" t="s">
        <v>15</v>
      </c>
      <c r="E130" s="2" t="s">
        <v>578</v>
      </c>
      <c r="F130" s="2" t="s">
        <v>572</v>
      </c>
      <c r="G130" s="2" t="s">
        <v>147</v>
      </c>
      <c r="H130" s="36"/>
      <c r="I130" s="42">
        <v>1</v>
      </c>
    </row>
    <row r="131" spans="1:9" ht="12.75">
      <c r="A131" s="78" t="s">
        <v>1608</v>
      </c>
      <c r="B131" s="2" t="s">
        <v>521</v>
      </c>
      <c r="C131" s="2" t="s">
        <v>1223</v>
      </c>
      <c r="D131" s="2" t="s">
        <v>443</v>
      </c>
      <c r="E131" s="2" t="s">
        <v>548</v>
      </c>
      <c r="F131" s="2" t="s">
        <v>527</v>
      </c>
      <c r="G131" s="2" t="s">
        <v>147</v>
      </c>
      <c r="H131" s="36"/>
      <c r="I131" s="42">
        <v>1</v>
      </c>
    </row>
    <row r="132" spans="1:9" ht="12.75">
      <c r="A132" s="78" t="s">
        <v>1609</v>
      </c>
      <c r="B132" s="2" t="s">
        <v>521</v>
      </c>
      <c r="C132" s="2" t="s">
        <v>1224</v>
      </c>
      <c r="D132" s="2" t="s">
        <v>15</v>
      </c>
      <c r="E132" s="2" t="s">
        <v>529</v>
      </c>
      <c r="F132" s="2" t="s">
        <v>530</v>
      </c>
      <c r="G132" s="2" t="s">
        <v>147</v>
      </c>
      <c r="H132" s="36"/>
      <c r="I132" s="42">
        <v>1</v>
      </c>
    </row>
    <row r="133" spans="1:9" ht="12.75">
      <c r="A133" s="78" t="s">
        <v>674</v>
      </c>
      <c r="B133" s="2" t="s">
        <v>521</v>
      </c>
      <c r="C133" s="2" t="s">
        <v>1226</v>
      </c>
      <c r="D133" s="2" t="s">
        <v>15</v>
      </c>
      <c r="E133" s="2" t="s">
        <v>529</v>
      </c>
      <c r="F133" s="2" t="s">
        <v>530</v>
      </c>
      <c r="G133" s="2" t="s">
        <v>147</v>
      </c>
      <c r="H133" s="36"/>
      <c r="I133" s="42">
        <v>1</v>
      </c>
    </row>
    <row r="134" spans="1:9" ht="12.75">
      <c r="A134" s="78" t="s">
        <v>1738</v>
      </c>
      <c r="B134" s="2" t="s">
        <v>521</v>
      </c>
      <c r="C134" s="2" t="s">
        <v>1227</v>
      </c>
      <c r="D134" s="2" t="s">
        <v>15</v>
      </c>
      <c r="E134" s="2" t="s">
        <v>557</v>
      </c>
      <c r="F134" s="2" t="s">
        <v>558</v>
      </c>
      <c r="G134" s="2" t="s">
        <v>147</v>
      </c>
      <c r="H134" s="36"/>
      <c r="I134" s="42">
        <v>1</v>
      </c>
    </row>
    <row r="135" spans="1:9" ht="12.75">
      <c r="A135" s="78" t="s">
        <v>682</v>
      </c>
      <c r="B135" s="2" t="s">
        <v>521</v>
      </c>
      <c r="C135" s="2" t="s">
        <v>1228</v>
      </c>
      <c r="D135" s="2" t="s">
        <v>15</v>
      </c>
      <c r="E135" s="2" t="s">
        <v>560</v>
      </c>
      <c r="F135" s="2" t="s">
        <v>558</v>
      </c>
      <c r="G135" s="2" t="s">
        <v>147</v>
      </c>
      <c r="H135" s="36"/>
      <c r="I135" s="42">
        <v>1</v>
      </c>
    </row>
    <row r="136" spans="1:9" ht="12.75">
      <c r="A136" s="78" t="s">
        <v>685</v>
      </c>
      <c r="B136" s="2" t="s">
        <v>521</v>
      </c>
      <c r="C136" s="2" t="s">
        <v>1229</v>
      </c>
      <c r="D136" s="2" t="s">
        <v>15</v>
      </c>
      <c r="E136" s="2" t="s">
        <v>562</v>
      </c>
      <c r="F136" s="2" t="s">
        <v>558</v>
      </c>
      <c r="G136" s="2" t="s">
        <v>147</v>
      </c>
      <c r="H136" s="36"/>
      <c r="I136" s="42">
        <v>1</v>
      </c>
    </row>
    <row r="137" spans="1:9" ht="12.75">
      <c r="A137" s="78" t="s">
        <v>691</v>
      </c>
      <c r="B137" s="2" t="s">
        <v>521</v>
      </c>
      <c r="C137" s="2" t="s">
        <v>1497</v>
      </c>
      <c r="D137" s="2" t="s">
        <v>24</v>
      </c>
      <c r="E137" s="2" t="s">
        <v>582</v>
      </c>
      <c r="F137" s="2" t="s">
        <v>567</v>
      </c>
      <c r="G137" s="2" t="s">
        <v>147</v>
      </c>
      <c r="H137" s="36"/>
      <c r="I137" s="42">
        <v>1</v>
      </c>
    </row>
    <row r="138" spans="1:9" ht="12.75">
      <c r="A138" s="78" t="s">
        <v>693</v>
      </c>
      <c r="B138" s="2" t="s">
        <v>521</v>
      </c>
      <c r="C138" s="2" t="s">
        <v>1499</v>
      </c>
      <c r="D138" s="2" t="s">
        <v>15</v>
      </c>
      <c r="E138" s="2" t="s">
        <v>579</v>
      </c>
      <c r="F138" s="2" t="s">
        <v>572</v>
      </c>
      <c r="G138" s="2" t="s">
        <v>147</v>
      </c>
      <c r="H138" s="36"/>
      <c r="I138" s="42">
        <v>1</v>
      </c>
    </row>
    <row r="139" spans="1:9" ht="12.75">
      <c r="A139" s="78" t="s">
        <v>699</v>
      </c>
      <c r="B139" s="2" t="s">
        <v>521</v>
      </c>
      <c r="C139" s="2" t="s">
        <v>1501</v>
      </c>
      <c r="D139" s="2" t="s">
        <v>15</v>
      </c>
      <c r="E139" s="2" t="s">
        <v>588</v>
      </c>
      <c r="F139" s="2" t="s">
        <v>572</v>
      </c>
      <c r="G139" s="2" t="s">
        <v>147</v>
      </c>
      <c r="H139" s="36"/>
      <c r="I139" s="42">
        <v>1</v>
      </c>
    </row>
    <row r="140" spans="1:9" ht="12.75">
      <c r="A140" s="78" t="s">
        <v>707</v>
      </c>
      <c r="B140" s="2" t="s">
        <v>521</v>
      </c>
      <c r="C140" s="2" t="s">
        <v>1503</v>
      </c>
      <c r="D140" s="2" t="s">
        <v>15</v>
      </c>
      <c r="E140" s="2" t="s">
        <v>594</v>
      </c>
      <c r="F140" s="2" t="s">
        <v>572</v>
      </c>
      <c r="G140" s="2" t="s">
        <v>147</v>
      </c>
      <c r="H140" s="36"/>
      <c r="I140" s="42">
        <v>1</v>
      </c>
    </row>
    <row r="141" spans="1:9" ht="12.75">
      <c r="A141" s="78" t="s">
        <v>709</v>
      </c>
      <c r="B141" s="2" t="s">
        <v>521</v>
      </c>
      <c r="C141" s="2" t="s">
        <v>1504</v>
      </c>
      <c r="D141" s="2" t="s">
        <v>15</v>
      </c>
      <c r="E141" s="2" t="s">
        <v>596</v>
      </c>
      <c r="F141" s="2" t="s">
        <v>530</v>
      </c>
      <c r="G141" s="2" t="s">
        <v>147</v>
      </c>
      <c r="H141" s="36"/>
      <c r="I141" s="42">
        <v>1</v>
      </c>
    </row>
    <row r="142" spans="1:9" ht="12.75">
      <c r="A142" s="78" t="s">
        <v>713</v>
      </c>
      <c r="B142" s="2" t="s">
        <v>521</v>
      </c>
      <c r="C142" s="2" t="s">
        <v>1505</v>
      </c>
      <c r="D142" s="2" t="s">
        <v>15</v>
      </c>
      <c r="E142" s="2" t="s">
        <v>600</v>
      </c>
      <c r="F142" s="2" t="s">
        <v>530</v>
      </c>
      <c r="G142" s="2" t="s">
        <v>147</v>
      </c>
      <c r="H142" s="36"/>
      <c r="I142" s="42">
        <v>1</v>
      </c>
    </row>
    <row r="143" spans="1:9" ht="12.75">
      <c r="A143" s="78" t="s">
        <v>720</v>
      </c>
      <c r="B143" s="2" t="s">
        <v>521</v>
      </c>
      <c r="C143" s="2" t="s">
        <v>1508</v>
      </c>
      <c r="D143" s="2" t="s">
        <v>15</v>
      </c>
      <c r="E143" s="2" t="s">
        <v>611</v>
      </c>
      <c r="F143" s="2" t="s">
        <v>572</v>
      </c>
      <c r="G143" s="2" t="s">
        <v>496</v>
      </c>
      <c r="H143" s="36"/>
      <c r="I143" s="42">
        <v>1</v>
      </c>
    </row>
    <row r="144" spans="1:9" ht="12.75">
      <c r="A144" s="78" t="s">
        <v>1740</v>
      </c>
      <c r="B144" s="2" t="s">
        <v>521</v>
      </c>
      <c r="C144" s="2" t="s">
        <v>1509</v>
      </c>
      <c r="D144" s="2" t="s">
        <v>15</v>
      </c>
      <c r="E144" s="2" t="s">
        <v>614</v>
      </c>
      <c r="F144" s="2" t="s">
        <v>572</v>
      </c>
      <c r="G144" s="2" t="s">
        <v>496</v>
      </c>
      <c r="H144" s="36"/>
      <c r="I144" s="42">
        <v>1</v>
      </c>
    </row>
    <row r="145" spans="1:9" ht="12.75">
      <c r="A145" s="368" t="s">
        <v>457</v>
      </c>
      <c r="B145" s="374" t="s">
        <v>1700</v>
      </c>
      <c r="C145" s="359" t="s">
        <v>1701</v>
      </c>
      <c r="D145" s="374" t="s">
        <v>1702</v>
      </c>
      <c r="E145" s="374" t="s">
        <v>1703</v>
      </c>
      <c r="F145" s="375" t="s">
        <v>465</v>
      </c>
      <c r="G145" s="399" t="s">
        <v>1676</v>
      </c>
      <c r="H145" s="396" t="s">
        <v>1704</v>
      </c>
      <c r="I145" s="397"/>
    </row>
    <row r="146" spans="1:9" ht="12.75">
      <c r="A146" s="369"/>
      <c r="B146" s="394"/>
      <c r="C146" s="360"/>
      <c r="D146" s="394"/>
      <c r="E146" s="394"/>
      <c r="F146" s="376"/>
      <c r="G146" s="400"/>
      <c r="H146" s="378"/>
      <c r="I146" s="398"/>
    </row>
    <row r="147" spans="1:9" ht="12.75">
      <c r="A147" s="369"/>
      <c r="B147" s="394"/>
      <c r="C147" s="360"/>
      <c r="D147" s="394"/>
      <c r="E147" s="394"/>
      <c r="F147" s="376"/>
      <c r="G147" s="400"/>
      <c r="H147" s="378"/>
      <c r="I147" s="398"/>
    </row>
    <row r="148" spans="1:9" ht="12.75">
      <c r="A148" s="370"/>
      <c r="B148" s="395"/>
      <c r="C148" s="361"/>
      <c r="D148" s="395"/>
      <c r="E148" s="395"/>
      <c r="F148" s="377"/>
      <c r="G148" s="401"/>
      <c r="H148" s="42" t="s">
        <v>1705</v>
      </c>
      <c r="I148" s="42" t="s">
        <v>1706</v>
      </c>
    </row>
    <row r="149" spans="1:9" ht="12.75">
      <c r="A149" s="78" t="s">
        <v>727</v>
      </c>
      <c r="B149" s="2" t="s">
        <v>521</v>
      </c>
      <c r="C149" s="2" t="s">
        <v>1510</v>
      </c>
      <c r="D149" s="2" t="s">
        <v>15</v>
      </c>
      <c r="E149" s="2" t="s">
        <v>616</v>
      </c>
      <c r="F149" s="2" t="s">
        <v>572</v>
      </c>
      <c r="G149" s="2" t="s">
        <v>496</v>
      </c>
      <c r="H149" s="36"/>
      <c r="I149" s="42">
        <v>1</v>
      </c>
    </row>
    <row r="150" spans="1:9" ht="12.75">
      <c r="A150" s="78" t="s">
        <v>740</v>
      </c>
      <c r="B150" s="2" t="s">
        <v>521</v>
      </c>
      <c r="C150" s="2" t="s">
        <v>1514</v>
      </c>
      <c r="D150" s="2" t="s">
        <v>15</v>
      </c>
      <c r="E150" s="2" t="s">
        <v>627</v>
      </c>
      <c r="F150" s="2" t="s">
        <v>572</v>
      </c>
      <c r="G150" s="2" t="s">
        <v>496</v>
      </c>
      <c r="H150" s="36"/>
      <c r="I150" s="42">
        <v>1</v>
      </c>
    </row>
    <row r="151" spans="1:9" ht="12.75">
      <c r="A151" s="78" t="s">
        <v>744</v>
      </c>
      <c r="B151" s="2" t="s">
        <v>521</v>
      </c>
      <c r="C151" s="2" t="s">
        <v>1515</v>
      </c>
      <c r="D151" s="2" t="s">
        <v>15</v>
      </c>
      <c r="E151" s="2" t="s">
        <v>629</v>
      </c>
      <c r="F151" s="2" t="s">
        <v>383</v>
      </c>
      <c r="G151" s="2" t="s">
        <v>496</v>
      </c>
      <c r="H151" s="36"/>
      <c r="I151" s="42">
        <v>1</v>
      </c>
    </row>
    <row r="152" spans="1:9" ht="12.75">
      <c r="A152" s="78" t="s">
        <v>753</v>
      </c>
      <c r="B152" s="2" t="s">
        <v>521</v>
      </c>
      <c r="C152" s="2" t="s">
        <v>1518</v>
      </c>
      <c r="D152" s="2" t="s">
        <v>15</v>
      </c>
      <c r="E152" s="2" t="s">
        <v>639</v>
      </c>
      <c r="F152" s="2" t="s">
        <v>558</v>
      </c>
      <c r="G152" s="2" t="s">
        <v>496</v>
      </c>
      <c r="H152" s="36"/>
      <c r="I152" s="42">
        <v>1</v>
      </c>
    </row>
    <row r="153" spans="1:9" ht="12.75">
      <c r="A153" s="78" t="s">
        <v>758</v>
      </c>
      <c r="B153" s="2" t="s">
        <v>521</v>
      </c>
      <c r="C153" s="2" t="s">
        <v>1520</v>
      </c>
      <c r="D153" s="2" t="s">
        <v>15</v>
      </c>
      <c r="E153" s="2" t="s">
        <v>644</v>
      </c>
      <c r="F153" s="2" t="s">
        <v>558</v>
      </c>
      <c r="G153" s="2" t="s">
        <v>496</v>
      </c>
      <c r="H153" s="36"/>
      <c r="I153" s="42">
        <v>1</v>
      </c>
    </row>
    <row r="154" spans="1:9" ht="12.75">
      <c r="A154" s="78" t="s">
        <v>764</v>
      </c>
      <c r="B154" s="2" t="s">
        <v>521</v>
      </c>
      <c r="C154" s="2" t="s">
        <v>1522</v>
      </c>
      <c r="D154" s="2" t="s">
        <v>15</v>
      </c>
      <c r="E154" s="2" t="s">
        <v>650</v>
      </c>
      <c r="F154" s="2" t="s">
        <v>383</v>
      </c>
      <c r="G154" s="2" t="s">
        <v>496</v>
      </c>
      <c r="H154" s="36"/>
      <c r="I154" s="42">
        <v>1</v>
      </c>
    </row>
    <row r="155" spans="1:9" ht="12.75">
      <c r="A155" s="78" t="s">
        <v>770</v>
      </c>
      <c r="B155" s="2" t="s">
        <v>521</v>
      </c>
      <c r="C155" s="2" t="s">
        <v>1524</v>
      </c>
      <c r="D155" s="2" t="s">
        <v>15</v>
      </c>
      <c r="E155" s="2" t="s">
        <v>656</v>
      </c>
      <c r="F155" s="2" t="s">
        <v>383</v>
      </c>
      <c r="G155" s="2" t="s">
        <v>496</v>
      </c>
      <c r="H155" s="36"/>
      <c r="I155" s="42">
        <v>1</v>
      </c>
    </row>
    <row r="156" spans="1:9" ht="12.75">
      <c r="A156" s="78" t="s">
        <v>776</v>
      </c>
      <c r="B156" s="2" t="s">
        <v>521</v>
      </c>
      <c r="C156" s="2" t="s">
        <v>1526</v>
      </c>
      <c r="D156" s="2" t="s">
        <v>15</v>
      </c>
      <c r="E156" s="2" t="s">
        <v>663</v>
      </c>
      <c r="F156" s="2" t="s">
        <v>383</v>
      </c>
      <c r="G156" s="2" t="s">
        <v>496</v>
      </c>
      <c r="H156" s="36"/>
      <c r="I156" s="42">
        <v>1</v>
      </c>
    </row>
    <row r="157" spans="1:9" ht="12.75">
      <c r="A157" s="78" t="s">
        <v>781</v>
      </c>
      <c r="B157" s="2" t="s">
        <v>521</v>
      </c>
      <c r="C157" s="2" t="s">
        <v>1528</v>
      </c>
      <c r="D157" s="2" t="s">
        <v>15</v>
      </c>
      <c r="E157" s="2" t="s">
        <v>666</v>
      </c>
      <c r="F157" s="2" t="s">
        <v>383</v>
      </c>
      <c r="G157" s="2" t="s">
        <v>496</v>
      </c>
      <c r="H157" s="36"/>
      <c r="I157" s="42">
        <v>1</v>
      </c>
    </row>
    <row r="158" spans="1:9" ht="12.75">
      <c r="A158" s="78" t="s">
        <v>1610</v>
      </c>
      <c r="B158" s="2" t="s">
        <v>521</v>
      </c>
      <c r="C158" s="2" t="s">
        <v>1530</v>
      </c>
      <c r="D158" s="2" t="s">
        <v>15</v>
      </c>
      <c r="E158" s="2" t="s">
        <v>673</v>
      </c>
      <c r="F158" s="2" t="s">
        <v>383</v>
      </c>
      <c r="G158" s="2" t="s">
        <v>496</v>
      </c>
      <c r="H158" s="36"/>
      <c r="I158" s="42">
        <v>1</v>
      </c>
    </row>
    <row r="159" spans="8:9" ht="12.75">
      <c r="H159" s="36"/>
      <c r="I159" s="36"/>
    </row>
    <row r="160" spans="1:9" ht="12.75">
      <c r="A160" s="71" t="s">
        <v>803</v>
      </c>
      <c r="B160" s="2" t="s">
        <v>678</v>
      </c>
      <c r="C160" s="2" t="s">
        <v>1236</v>
      </c>
      <c r="D160" s="2" t="s">
        <v>24</v>
      </c>
      <c r="E160" s="2" t="s">
        <v>683</v>
      </c>
      <c r="F160" s="2" t="s">
        <v>684</v>
      </c>
      <c r="G160" s="2" t="s">
        <v>496</v>
      </c>
      <c r="H160" s="36"/>
      <c r="I160" s="42">
        <v>1</v>
      </c>
    </row>
    <row r="161" spans="1:9" ht="12.75">
      <c r="A161" s="71" t="s">
        <v>808</v>
      </c>
      <c r="B161" s="2" t="s">
        <v>678</v>
      </c>
      <c r="C161" s="2" t="s">
        <v>1237</v>
      </c>
      <c r="D161" s="2" t="s">
        <v>24</v>
      </c>
      <c r="E161" s="2" t="s">
        <v>686</v>
      </c>
      <c r="F161" s="2" t="s">
        <v>687</v>
      </c>
      <c r="G161" s="2" t="s">
        <v>496</v>
      </c>
      <c r="H161" s="36"/>
      <c r="I161" s="42">
        <v>1</v>
      </c>
    </row>
    <row r="162" spans="1:9" ht="12.75">
      <c r="A162" s="71" t="s">
        <v>809</v>
      </c>
      <c r="B162" s="2" t="s">
        <v>678</v>
      </c>
      <c r="C162" s="2" t="s">
        <v>1553</v>
      </c>
      <c r="D162" s="2" t="s">
        <v>24</v>
      </c>
      <c r="E162" s="2" t="s">
        <v>689</v>
      </c>
      <c r="F162" s="2" t="s">
        <v>684</v>
      </c>
      <c r="G162" s="2" t="s">
        <v>496</v>
      </c>
      <c r="H162" s="36"/>
      <c r="I162" s="42">
        <v>1</v>
      </c>
    </row>
    <row r="163" spans="1:9" ht="12.75">
      <c r="A163" s="71" t="s">
        <v>813</v>
      </c>
      <c r="B163" s="2" t="s">
        <v>678</v>
      </c>
      <c r="C163" s="2" t="s">
        <v>1554</v>
      </c>
      <c r="D163" s="2" t="s">
        <v>20</v>
      </c>
      <c r="E163" s="2" t="s">
        <v>690</v>
      </c>
      <c r="F163" s="2" t="s">
        <v>687</v>
      </c>
      <c r="G163" s="2" t="s">
        <v>496</v>
      </c>
      <c r="H163" s="36"/>
      <c r="I163" s="42">
        <v>1</v>
      </c>
    </row>
    <row r="164" spans="1:9" ht="12.75">
      <c r="A164" s="71" t="s">
        <v>815</v>
      </c>
      <c r="B164" s="2" t="s">
        <v>678</v>
      </c>
      <c r="C164" s="2" t="s">
        <v>1555</v>
      </c>
      <c r="D164" s="2" t="s">
        <v>443</v>
      </c>
      <c r="E164" s="2" t="s">
        <v>694</v>
      </c>
      <c r="F164" s="2" t="s">
        <v>684</v>
      </c>
      <c r="G164" s="2" t="s">
        <v>496</v>
      </c>
      <c r="H164" s="36"/>
      <c r="I164" s="42">
        <v>1</v>
      </c>
    </row>
    <row r="165" spans="1:9" ht="12.75">
      <c r="A165" s="71" t="s">
        <v>829</v>
      </c>
      <c r="B165" s="2" t="s">
        <v>678</v>
      </c>
      <c r="C165" s="2" t="s">
        <v>1559</v>
      </c>
      <c r="D165" s="2" t="s">
        <v>20</v>
      </c>
      <c r="E165" s="2" t="s">
        <v>708</v>
      </c>
      <c r="F165" s="2" t="s">
        <v>572</v>
      </c>
      <c r="G165" s="2" t="s">
        <v>498</v>
      </c>
      <c r="H165" s="36"/>
      <c r="I165" s="42">
        <v>1</v>
      </c>
    </row>
    <row r="166" spans="1:9" ht="12.75">
      <c r="A166" s="71" t="s">
        <v>835</v>
      </c>
      <c r="B166" s="2" t="s">
        <v>678</v>
      </c>
      <c r="C166" s="2" t="s">
        <v>1562</v>
      </c>
      <c r="D166" s="2" t="s">
        <v>20</v>
      </c>
      <c r="E166" s="2" t="s">
        <v>718</v>
      </c>
      <c r="F166" s="2" t="s">
        <v>530</v>
      </c>
      <c r="G166" s="2" t="s">
        <v>496</v>
      </c>
      <c r="H166" s="36"/>
      <c r="I166" s="42">
        <v>1</v>
      </c>
    </row>
    <row r="167" spans="1:9" ht="12.75">
      <c r="A167" s="71" t="s">
        <v>1742</v>
      </c>
      <c r="B167" s="2" t="s">
        <v>678</v>
      </c>
      <c r="C167" s="2" t="s">
        <v>1569</v>
      </c>
      <c r="D167" s="2" t="s">
        <v>20</v>
      </c>
      <c r="E167" s="2" t="s">
        <v>745</v>
      </c>
      <c r="F167" s="2" t="s">
        <v>687</v>
      </c>
      <c r="G167" s="2" t="s">
        <v>496</v>
      </c>
      <c r="H167" s="36"/>
      <c r="I167" s="42">
        <v>1</v>
      </c>
    </row>
    <row r="168" spans="1:9" ht="12.75">
      <c r="A168" s="71" t="s">
        <v>860</v>
      </c>
      <c r="B168" s="2" t="s">
        <v>678</v>
      </c>
      <c r="C168" s="2" t="s">
        <v>1573</v>
      </c>
      <c r="D168" s="2" t="s">
        <v>20</v>
      </c>
      <c r="E168" s="2" t="s">
        <v>757</v>
      </c>
      <c r="F168" s="2" t="s">
        <v>572</v>
      </c>
      <c r="G168" s="2" t="s">
        <v>496</v>
      </c>
      <c r="H168" s="36"/>
      <c r="I168" s="42">
        <v>1</v>
      </c>
    </row>
    <row r="169" spans="1:9" ht="12.75">
      <c r="A169" s="71" t="s">
        <v>867</v>
      </c>
      <c r="B169" s="2" t="s">
        <v>678</v>
      </c>
      <c r="C169" s="2" t="s">
        <v>1575</v>
      </c>
      <c r="D169" s="2" t="s">
        <v>20</v>
      </c>
      <c r="E169" s="2" t="s">
        <v>763</v>
      </c>
      <c r="F169" s="2" t="s">
        <v>572</v>
      </c>
      <c r="G169" s="2" t="s">
        <v>496</v>
      </c>
      <c r="H169" s="36"/>
      <c r="I169" s="42">
        <v>1</v>
      </c>
    </row>
    <row r="170" spans="1:9" ht="12.75">
      <c r="A170" s="71" t="s">
        <v>877</v>
      </c>
      <c r="B170" s="2" t="s">
        <v>678</v>
      </c>
      <c r="C170" s="2" t="s">
        <v>1578</v>
      </c>
      <c r="D170" s="2" t="s">
        <v>20</v>
      </c>
      <c r="E170" s="2" t="s">
        <v>771</v>
      </c>
      <c r="F170" s="2" t="s">
        <v>572</v>
      </c>
      <c r="G170" s="2" t="s">
        <v>496</v>
      </c>
      <c r="H170" s="36"/>
      <c r="I170" s="42">
        <v>1</v>
      </c>
    </row>
    <row r="171" spans="1:9" ht="12.75">
      <c r="A171" s="71" t="s">
        <v>887</v>
      </c>
      <c r="B171" s="2" t="s">
        <v>678</v>
      </c>
      <c r="C171" s="2" t="s">
        <v>1581</v>
      </c>
      <c r="D171" s="2" t="s">
        <v>20</v>
      </c>
      <c r="E171" s="2" t="s">
        <v>780</v>
      </c>
      <c r="F171" s="2" t="s">
        <v>572</v>
      </c>
      <c r="G171" s="2" t="s">
        <v>496</v>
      </c>
      <c r="H171" s="36"/>
      <c r="I171" s="42">
        <v>1</v>
      </c>
    </row>
    <row r="172" spans="8:9" ht="12.75">
      <c r="H172" s="36"/>
      <c r="I172" s="36"/>
    </row>
    <row r="173" spans="1:9" ht="12.75">
      <c r="A173" s="76" t="s">
        <v>1613</v>
      </c>
      <c r="B173" s="2" t="s">
        <v>833</v>
      </c>
      <c r="C173" s="2" t="s">
        <v>1535</v>
      </c>
      <c r="D173" s="2" t="s">
        <v>20</v>
      </c>
      <c r="E173" s="2" t="s">
        <v>718</v>
      </c>
      <c r="F173" s="2" t="s">
        <v>530</v>
      </c>
      <c r="G173" s="2" t="s">
        <v>498</v>
      </c>
      <c r="H173" s="36"/>
      <c r="I173" s="42">
        <v>1</v>
      </c>
    </row>
    <row r="174" spans="1:9" ht="12.75">
      <c r="A174" s="76" t="s">
        <v>945</v>
      </c>
      <c r="B174" s="2" t="s">
        <v>833</v>
      </c>
      <c r="C174" s="2" t="s">
        <v>1239</v>
      </c>
      <c r="D174" s="2" t="s">
        <v>20</v>
      </c>
      <c r="E174" s="2" t="s">
        <v>836</v>
      </c>
      <c r="F174" s="2" t="s">
        <v>837</v>
      </c>
      <c r="G174" s="2" t="s">
        <v>498</v>
      </c>
      <c r="H174" s="36"/>
      <c r="I174" s="42">
        <v>1</v>
      </c>
    </row>
    <row r="175" spans="1:9" ht="12.75">
      <c r="A175" s="76" t="s">
        <v>947</v>
      </c>
      <c r="B175" s="2" t="s">
        <v>833</v>
      </c>
      <c r="C175" s="2" t="s">
        <v>1240</v>
      </c>
      <c r="D175" s="2" t="s">
        <v>20</v>
      </c>
      <c r="E175" s="2" t="s">
        <v>839</v>
      </c>
      <c r="F175" s="2" t="s">
        <v>687</v>
      </c>
      <c r="G175" s="2" t="s">
        <v>498</v>
      </c>
      <c r="H175" s="36"/>
      <c r="I175" s="42">
        <v>1</v>
      </c>
    </row>
    <row r="176" spans="1:9" ht="12.75">
      <c r="A176" s="76" t="s">
        <v>949</v>
      </c>
      <c r="B176" s="2" t="s">
        <v>833</v>
      </c>
      <c r="C176" s="2" t="s">
        <v>1536</v>
      </c>
      <c r="D176" s="2" t="s">
        <v>20</v>
      </c>
      <c r="E176" s="2" t="s">
        <v>841</v>
      </c>
      <c r="F176" s="2" t="s">
        <v>572</v>
      </c>
      <c r="G176" s="2" t="s">
        <v>498</v>
      </c>
      <c r="H176" s="36"/>
      <c r="I176" s="42">
        <v>1</v>
      </c>
    </row>
    <row r="177" spans="1:9" ht="12.75">
      <c r="A177" s="76" t="s">
        <v>953</v>
      </c>
      <c r="B177" s="2" t="s">
        <v>833</v>
      </c>
      <c r="C177" s="2" t="s">
        <v>1537</v>
      </c>
      <c r="D177" s="2" t="s">
        <v>20</v>
      </c>
      <c r="E177" s="2" t="s">
        <v>859</v>
      </c>
      <c r="F177" s="2" t="s">
        <v>837</v>
      </c>
      <c r="G177" s="2" t="s">
        <v>498</v>
      </c>
      <c r="H177" s="36"/>
      <c r="I177" s="42">
        <v>1</v>
      </c>
    </row>
    <row r="178" spans="1:9" ht="12.75">
      <c r="A178" s="76" t="s">
        <v>960</v>
      </c>
      <c r="B178" s="2" t="s">
        <v>833</v>
      </c>
      <c r="C178" s="2" t="s">
        <v>1540</v>
      </c>
      <c r="D178" s="2" t="s">
        <v>20</v>
      </c>
      <c r="E178" s="2" t="s">
        <v>851</v>
      </c>
      <c r="F178" s="2" t="s">
        <v>687</v>
      </c>
      <c r="G178" s="2" t="s">
        <v>498</v>
      </c>
      <c r="H178" s="36"/>
      <c r="I178" s="42">
        <v>1</v>
      </c>
    </row>
    <row r="179" spans="1:9" ht="12.75">
      <c r="A179" s="76" t="s">
        <v>966</v>
      </c>
      <c r="B179" s="2" t="s">
        <v>833</v>
      </c>
      <c r="C179" s="2" t="s">
        <v>1542</v>
      </c>
      <c r="D179" s="2" t="s">
        <v>20</v>
      </c>
      <c r="E179" s="2" t="s">
        <v>856</v>
      </c>
      <c r="F179" s="2" t="s">
        <v>687</v>
      </c>
      <c r="G179" s="2" t="s">
        <v>498</v>
      </c>
      <c r="H179" s="36"/>
      <c r="I179" s="42">
        <v>1</v>
      </c>
    </row>
    <row r="180" spans="1:9" ht="12.75">
      <c r="A180" s="76" t="s">
        <v>975</v>
      </c>
      <c r="B180" s="2" t="s">
        <v>833</v>
      </c>
      <c r="C180" s="2" t="s">
        <v>1544</v>
      </c>
      <c r="D180" s="2" t="s">
        <v>20</v>
      </c>
      <c r="E180" s="2" t="s">
        <v>861</v>
      </c>
      <c r="F180" s="2" t="s">
        <v>572</v>
      </c>
      <c r="G180" s="2" t="s">
        <v>498</v>
      </c>
      <c r="H180" s="36"/>
      <c r="I180" s="42">
        <v>1</v>
      </c>
    </row>
    <row r="181" spans="1:9" ht="12.75">
      <c r="A181" s="368" t="s">
        <v>457</v>
      </c>
      <c r="B181" s="374" t="s">
        <v>1700</v>
      </c>
      <c r="C181" s="359" t="s">
        <v>1701</v>
      </c>
      <c r="D181" s="374" t="s">
        <v>1702</v>
      </c>
      <c r="E181" s="374" t="s">
        <v>1703</v>
      </c>
      <c r="F181" s="375" t="s">
        <v>465</v>
      </c>
      <c r="G181" s="399" t="s">
        <v>1676</v>
      </c>
      <c r="H181" s="396" t="s">
        <v>1704</v>
      </c>
      <c r="I181" s="397"/>
    </row>
    <row r="182" spans="1:9" ht="12.75">
      <c r="A182" s="369"/>
      <c r="B182" s="394"/>
      <c r="C182" s="360"/>
      <c r="D182" s="394"/>
      <c r="E182" s="394"/>
      <c r="F182" s="376"/>
      <c r="G182" s="400"/>
      <c r="H182" s="378"/>
      <c r="I182" s="398"/>
    </row>
    <row r="183" spans="1:9" ht="12.75">
      <c r="A183" s="369"/>
      <c r="B183" s="394"/>
      <c r="C183" s="360"/>
      <c r="D183" s="394"/>
      <c r="E183" s="394"/>
      <c r="F183" s="376"/>
      <c r="G183" s="400"/>
      <c r="H183" s="378"/>
      <c r="I183" s="398"/>
    </row>
    <row r="184" spans="1:9" ht="12.75">
      <c r="A184" s="370"/>
      <c r="B184" s="395"/>
      <c r="C184" s="361"/>
      <c r="D184" s="395"/>
      <c r="E184" s="395"/>
      <c r="F184" s="377"/>
      <c r="G184" s="401"/>
      <c r="H184" s="42" t="s">
        <v>1705</v>
      </c>
      <c r="I184" s="42" t="s">
        <v>1706</v>
      </c>
    </row>
    <row r="185" spans="1:9" ht="12.75">
      <c r="A185" s="76" t="s">
        <v>985</v>
      </c>
      <c r="B185" s="2" t="s">
        <v>833</v>
      </c>
      <c r="C185" s="2" t="s">
        <v>1546</v>
      </c>
      <c r="D185" s="2" t="s">
        <v>20</v>
      </c>
      <c r="E185" s="2" t="s">
        <v>868</v>
      </c>
      <c r="F185" s="2" t="s">
        <v>572</v>
      </c>
      <c r="G185" s="2" t="s">
        <v>498</v>
      </c>
      <c r="H185" s="36"/>
      <c r="I185" s="42">
        <v>1</v>
      </c>
    </row>
    <row r="186" spans="1:9" ht="12.75">
      <c r="A186" s="76" t="s">
        <v>990</v>
      </c>
      <c r="B186" s="2" t="s">
        <v>833</v>
      </c>
      <c r="C186" s="2" t="s">
        <v>1549</v>
      </c>
      <c r="D186" s="2" t="s">
        <v>20</v>
      </c>
      <c r="E186" s="2" t="s">
        <v>878</v>
      </c>
      <c r="F186" s="2" t="s">
        <v>558</v>
      </c>
      <c r="G186" s="2" t="s">
        <v>498</v>
      </c>
      <c r="H186" s="36"/>
      <c r="I186" s="42">
        <v>1</v>
      </c>
    </row>
    <row r="187" spans="1:9" ht="12.75">
      <c r="A187" s="76" t="s">
        <v>1001</v>
      </c>
      <c r="B187" s="2" t="s">
        <v>833</v>
      </c>
      <c r="C187" s="2" t="s">
        <v>1552</v>
      </c>
      <c r="D187" s="2" t="s">
        <v>20</v>
      </c>
      <c r="H187" s="36"/>
      <c r="I187" s="36"/>
    </row>
    <row r="188" spans="1:9" ht="12.75">
      <c r="A188" s="76" t="s">
        <v>1010</v>
      </c>
      <c r="B188" s="2" t="s">
        <v>833</v>
      </c>
      <c r="C188" s="2" t="s">
        <v>1243</v>
      </c>
      <c r="D188" s="2" t="s">
        <v>20</v>
      </c>
      <c r="E188" s="2" t="s">
        <v>896</v>
      </c>
      <c r="F188" s="2" t="s">
        <v>572</v>
      </c>
      <c r="G188" s="2" t="s">
        <v>498</v>
      </c>
      <c r="H188" s="36"/>
      <c r="I188" s="42">
        <v>1</v>
      </c>
    </row>
    <row r="189" spans="8:9" ht="12.75">
      <c r="H189" s="36"/>
      <c r="I189" s="36"/>
    </row>
    <row r="190" spans="1:9" ht="12.75">
      <c r="A190" s="79" t="s">
        <v>1023</v>
      </c>
      <c r="B190" s="2" t="s">
        <v>904</v>
      </c>
      <c r="C190" s="2" t="s">
        <v>1264</v>
      </c>
      <c r="D190" s="2" t="s">
        <v>20</v>
      </c>
      <c r="E190" s="2" t="s">
        <v>718</v>
      </c>
      <c r="F190" s="2" t="s">
        <v>530</v>
      </c>
      <c r="G190" s="2" t="s">
        <v>498</v>
      </c>
      <c r="H190" s="36"/>
      <c r="I190" s="42">
        <v>1</v>
      </c>
    </row>
    <row r="191" spans="1:9" ht="12.75">
      <c r="A191" s="79" t="s">
        <v>1025</v>
      </c>
      <c r="B191" s="2" t="s">
        <v>904</v>
      </c>
      <c r="C191" s="2" t="s">
        <v>1534</v>
      </c>
      <c r="D191" s="2" t="s">
        <v>24</v>
      </c>
      <c r="E191" s="2" t="s">
        <v>911</v>
      </c>
      <c r="F191" s="2" t="s">
        <v>1638</v>
      </c>
      <c r="G191" s="2" t="s">
        <v>498</v>
      </c>
      <c r="H191" s="36"/>
      <c r="I191" s="42">
        <v>1</v>
      </c>
    </row>
    <row r="192" spans="1:9" ht="12.75">
      <c r="A192" s="79" t="s">
        <v>1029</v>
      </c>
      <c r="B192" s="2" t="s">
        <v>904</v>
      </c>
      <c r="C192" s="2" t="s">
        <v>1265</v>
      </c>
      <c r="D192" s="2" t="s">
        <v>20</v>
      </c>
      <c r="E192" s="2" t="s">
        <v>913</v>
      </c>
      <c r="F192" s="2" t="s">
        <v>572</v>
      </c>
      <c r="G192" s="2" t="s">
        <v>498</v>
      </c>
      <c r="H192" s="36"/>
      <c r="I192" s="42">
        <v>1</v>
      </c>
    </row>
    <row r="193" spans="1:9" ht="12.75">
      <c r="A193" s="79" t="s">
        <v>1038</v>
      </c>
      <c r="B193" s="2" t="s">
        <v>904</v>
      </c>
      <c r="C193" s="2" t="s">
        <v>1268</v>
      </c>
      <c r="D193" s="2" t="s">
        <v>20</v>
      </c>
      <c r="E193" s="2" t="s">
        <v>921</v>
      </c>
      <c r="F193" s="2" t="s">
        <v>687</v>
      </c>
      <c r="G193" s="2" t="s">
        <v>498</v>
      </c>
      <c r="H193" s="36"/>
      <c r="I193" s="42">
        <v>1</v>
      </c>
    </row>
    <row r="194" spans="1:9" ht="12.75">
      <c r="A194" s="79" t="s">
        <v>1253</v>
      </c>
      <c r="B194" s="2" t="s">
        <v>904</v>
      </c>
      <c r="C194" s="2" t="s">
        <v>1274</v>
      </c>
      <c r="D194" s="2" t="s">
        <v>20</v>
      </c>
      <c r="E194" s="2" t="s">
        <v>941</v>
      </c>
      <c r="F194" s="2" t="s">
        <v>572</v>
      </c>
      <c r="G194" s="2" t="s">
        <v>498</v>
      </c>
      <c r="H194" s="36"/>
      <c r="I194" s="42">
        <v>1</v>
      </c>
    </row>
    <row r="195" spans="1:9" ht="12.75">
      <c r="A195" s="79" t="s">
        <v>1255</v>
      </c>
      <c r="B195" s="2" t="s">
        <v>904</v>
      </c>
      <c r="C195" s="2" t="s">
        <v>1276</v>
      </c>
      <c r="D195" s="2" t="s">
        <v>20</v>
      </c>
      <c r="E195" s="2" t="s">
        <v>946</v>
      </c>
      <c r="F195" s="2" t="s">
        <v>572</v>
      </c>
      <c r="G195" s="2" t="s">
        <v>498</v>
      </c>
      <c r="H195" s="36"/>
      <c r="I195" s="42">
        <v>1</v>
      </c>
    </row>
    <row r="196" spans="1:9" ht="12.75">
      <c r="A196" s="79" t="s">
        <v>1258</v>
      </c>
      <c r="B196" s="2" t="s">
        <v>904</v>
      </c>
      <c r="C196" s="2" t="s">
        <v>1279</v>
      </c>
      <c r="D196" s="2" t="s">
        <v>24</v>
      </c>
      <c r="E196" s="2" t="s">
        <v>954</v>
      </c>
      <c r="F196" s="2" t="s">
        <v>1639</v>
      </c>
      <c r="G196" s="2" t="s">
        <v>498</v>
      </c>
      <c r="H196" s="36">
        <v>1</v>
      </c>
      <c r="I196" s="42"/>
    </row>
    <row r="197" spans="1:9" ht="12.75">
      <c r="A197" s="79" t="s">
        <v>1259</v>
      </c>
      <c r="B197" s="2" t="s">
        <v>904</v>
      </c>
      <c r="C197" s="2" t="s">
        <v>1280</v>
      </c>
      <c r="D197" s="2" t="s">
        <v>20</v>
      </c>
      <c r="E197" s="2" t="s">
        <v>956</v>
      </c>
      <c r="F197" s="2" t="s">
        <v>432</v>
      </c>
      <c r="G197" s="2" t="s">
        <v>498</v>
      </c>
      <c r="H197" s="36">
        <v>1</v>
      </c>
      <c r="I197" s="42"/>
    </row>
    <row r="198" spans="1:9" ht="12.75">
      <c r="A198" s="79" t="s">
        <v>1261</v>
      </c>
      <c r="B198" s="2" t="s">
        <v>904</v>
      </c>
      <c r="C198" s="2" t="s">
        <v>1282</v>
      </c>
      <c r="D198" s="2" t="s">
        <v>20</v>
      </c>
      <c r="E198" s="2" t="s">
        <v>961</v>
      </c>
      <c r="F198" s="2" t="s">
        <v>572</v>
      </c>
      <c r="G198" s="2" t="s">
        <v>498</v>
      </c>
      <c r="H198" s="36"/>
      <c r="I198" s="42">
        <v>1</v>
      </c>
    </row>
    <row r="199" spans="1:9" ht="12" customHeight="1">
      <c r="A199" s="79" t="s">
        <v>1289</v>
      </c>
      <c r="B199" s="2" t="s">
        <v>904</v>
      </c>
      <c r="C199" s="2" t="s">
        <v>1284</v>
      </c>
      <c r="D199" s="2" t="s">
        <v>20</v>
      </c>
      <c r="E199" s="2" t="s">
        <v>967</v>
      </c>
      <c r="F199" s="2" t="s">
        <v>383</v>
      </c>
      <c r="G199" s="2" t="s">
        <v>498</v>
      </c>
      <c r="H199" s="36"/>
      <c r="I199" s="42">
        <v>1</v>
      </c>
    </row>
    <row r="200" spans="1:9" s="5" customFormat="1" ht="12.75" customHeight="1">
      <c r="A200" s="79" t="s">
        <v>1293</v>
      </c>
      <c r="B200" s="2" t="s">
        <v>904</v>
      </c>
      <c r="C200" s="2" t="s">
        <v>1286</v>
      </c>
      <c r="D200" s="2" t="s">
        <v>20</v>
      </c>
      <c r="E200" s="2" t="s">
        <v>971</v>
      </c>
      <c r="F200" s="2" t="s">
        <v>383</v>
      </c>
      <c r="G200" s="2" t="s">
        <v>498</v>
      </c>
      <c r="H200" s="36"/>
      <c r="I200" s="42">
        <v>1</v>
      </c>
    </row>
    <row r="201" spans="1:9" s="5" customFormat="1" ht="12.75" customHeight="1">
      <c r="A201" s="79" t="s">
        <v>1295</v>
      </c>
      <c r="B201" s="2" t="s">
        <v>904</v>
      </c>
      <c r="C201" s="2" t="s">
        <v>1288</v>
      </c>
      <c r="D201" s="2" t="s">
        <v>20</v>
      </c>
      <c r="E201" s="2" t="s">
        <v>976</v>
      </c>
      <c r="F201" s="2" t="s">
        <v>572</v>
      </c>
      <c r="G201" s="2" t="s">
        <v>498</v>
      </c>
      <c r="H201" s="36"/>
      <c r="I201" s="42">
        <v>1</v>
      </c>
    </row>
    <row r="202" spans="1:9" s="5" customFormat="1" ht="12" customHeight="1">
      <c r="A202" s="2"/>
      <c r="B202" s="2"/>
      <c r="C202" s="2"/>
      <c r="D202" s="2"/>
      <c r="E202" s="2"/>
      <c r="F202" s="2"/>
      <c r="G202" s="2"/>
      <c r="H202" s="36"/>
      <c r="I202" s="36"/>
    </row>
    <row r="203" spans="1:9" s="5" customFormat="1" ht="11.25" customHeight="1" hidden="1">
      <c r="A203" s="85" t="s">
        <v>1298</v>
      </c>
      <c r="B203" s="2" t="s">
        <v>981</v>
      </c>
      <c r="C203" s="2" t="s">
        <v>1315</v>
      </c>
      <c r="D203" s="2" t="s">
        <v>20</v>
      </c>
      <c r="E203" s="2" t="s">
        <v>718</v>
      </c>
      <c r="F203" s="2" t="s">
        <v>530</v>
      </c>
      <c r="G203" s="2" t="s">
        <v>498</v>
      </c>
      <c r="H203" s="36"/>
      <c r="I203" s="42">
        <v>1</v>
      </c>
    </row>
    <row r="204" spans="1:9" s="5" customFormat="1" ht="11.25" customHeight="1" hidden="1">
      <c r="A204" s="85" t="s">
        <v>1299</v>
      </c>
      <c r="B204" s="2" t="s">
        <v>981</v>
      </c>
      <c r="C204" s="2" t="s">
        <v>1316</v>
      </c>
      <c r="D204" s="2" t="s">
        <v>24</v>
      </c>
      <c r="E204" s="2" t="s">
        <v>987</v>
      </c>
      <c r="F204" s="2" t="s">
        <v>1640</v>
      </c>
      <c r="G204" s="2" t="s">
        <v>498</v>
      </c>
      <c r="H204" s="36"/>
      <c r="I204" s="42">
        <v>1</v>
      </c>
    </row>
    <row r="205" spans="1:9" s="5" customFormat="1" ht="11.25" customHeight="1">
      <c r="A205" s="85" t="s">
        <v>1300</v>
      </c>
      <c r="B205" s="2" t="s">
        <v>981</v>
      </c>
      <c r="C205" s="2" t="s">
        <v>1317</v>
      </c>
      <c r="D205" s="2" t="s">
        <v>20</v>
      </c>
      <c r="E205" s="2" t="s">
        <v>989</v>
      </c>
      <c r="F205" s="2" t="s">
        <v>687</v>
      </c>
      <c r="G205" s="2" t="s">
        <v>498</v>
      </c>
      <c r="H205" s="36"/>
      <c r="I205" s="42">
        <v>1</v>
      </c>
    </row>
    <row r="206" spans="1:9" s="5" customFormat="1" ht="11.25" customHeight="1">
      <c r="A206" s="85" t="s">
        <v>1304</v>
      </c>
      <c r="B206" s="2" t="s">
        <v>981</v>
      </c>
      <c r="C206" s="2" t="s">
        <v>1321</v>
      </c>
      <c r="D206" s="2" t="s">
        <v>20</v>
      </c>
      <c r="E206" s="2" t="s">
        <v>1002</v>
      </c>
      <c r="F206" s="2" t="s">
        <v>572</v>
      </c>
      <c r="G206" s="2" t="s">
        <v>498</v>
      </c>
      <c r="H206" s="36"/>
      <c r="I206" s="42">
        <v>1</v>
      </c>
    </row>
    <row r="207" spans="1:9" s="5" customFormat="1" ht="11.25" customHeight="1">
      <c r="A207" s="85" t="s">
        <v>1310</v>
      </c>
      <c r="B207" s="2" t="s">
        <v>981</v>
      </c>
      <c r="C207" s="2" t="s">
        <v>1327</v>
      </c>
      <c r="D207" s="2" t="s">
        <v>20</v>
      </c>
      <c r="E207" s="2" t="s">
        <v>1020</v>
      </c>
      <c r="F207" s="2" t="s">
        <v>687</v>
      </c>
      <c r="G207" s="2" t="s">
        <v>498</v>
      </c>
      <c r="H207" s="36"/>
      <c r="I207" s="42">
        <v>1</v>
      </c>
    </row>
    <row r="208" spans="1:9" s="5" customFormat="1" ht="11.25" customHeight="1">
      <c r="A208" s="85" t="s">
        <v>1311</v>
      </c>
      <c r="B208" s="2" t="s">
        <v>981</v>
      </c>
      <c r="C208" s="2" t="s">
        <v>1328</v>
      </c>
      <c r="D208" s="2" t="s">
        <v>20</v>
      </c>
      <c r="E208" s="2" t="s">
        <v>1022</v>
      </c>
      <c r="F208" s="2" t="s">
        <v>432</v>
      </c>
      <c r="G208" s="2" t="s">
        <v>498</v>
      </c>
      <c r="H208" s="36">
        <v>1</v>
      </c>
      <c r="I208" s="42"/>
    </row>
    <row r="209" spans="1:9" s="5" customFormat="1" ht="11.25" customHeight="1">
      <c r="A209" s="85" t="s">
        <v>1312</v>
      </c>
      <c r="B209" s="2" t="s">
        <v>981</v>
      </c>
      <c r="C209" s="2" t="s">
        <v>1329</v>
      </c>
      <c r="D209" s="2" t="s">
        <v>20</v>
      </c>
      <c r="E209" s="2" t="s">
        <v>1024</v>
      </c>
      <c r="F209" s="2" t="s">
        <v>432</v>
      </c>
      <c r="G209" s="2" t="s">
        <v>498</v>
      </c>
      <c r="H209" s="36">
        <v>1</v>
      </c>
      <c r="I209" s="42"/>
    </row>
    <row r="210" spans="1:9" s="5" customFormat="1" ht="11.25" customHeight="1">
      <c r="A210" s="85" t="s">
        <v>1345</v>
      </c>
      <c r="B210" s="2" t="s">
        <v>981</v>
      </c>
      <c r="C210" s="2" t="s">
        <v>1334</v>
      </c>
      <c r="D210" s="2" t="s">
        <v>20</v>
      </c>
      <c r="E210" s="2" t="s">
        <v>1039</v>
      </c>
      <c r="F210" s="2" t="s">
        <v>558</v>
      </c>
      <c r="G210" s="2" t="s">
        <v>498</v>
      </c>
      <c r="H210" s="36"/>
      <c r="I210" s="42">
        <v>1</v>
      </c>
    </row>
    <row r="211" spans="1:9" s="5" customFormat="1" ht="11.25" customHeight="1">
      <c r="A211" s="2"/>
      <c r="B211" s="2"/>
      <c r="C211" s="2"/>
      <c r="D211" s="2"/>
      <c r="E211" s="2"/>
      <c r="F211" s="2"/>
      <c r="G211" s="2"/>
      <c r="H211" s="36"/>
      <c r="I211" s="36"/>
    </row>
    <row r="212" spans="1:9" s="5" customFormat="1" ht="11.25" customHeight="1">
      <c r="A212" s="81" t="s">
        <v>1622</v>
      </c>
      <c r="B212" s="10" t="s">
        <v>1658</v>
      </c>
      <c r="C212" s="10" t="s">
        <v>1652</v>
      </c>
      <c r="D212" s="10" t="s">
        <v>20</v>
      </c>
      <c r="E212" s="2" t="s">
        <v>1746</v>
      </c>
      <c r="F212" s="4" t="s">
        <v>1808</v>
      </c>
      <c r="G212" s="10" t="s">
        <v>147</v>
      </c>
      <c r="H212" s="44"/>
      <c r="I212" s="36">
        <v>1</v>
      </c>
    </row>
    <row r="213" spans="1:9" s="5" customFormat="1" ht="11.25" customHeight="1">
      <c r="A213" s="95"/>
      <c r="B213" s="10"/>
      <c r="C213" s="10"/>
      <c r="D213" s="10"/>
      <c r="E213" s="10"/>
      <c r="F213" s="10"/>
      <c r="G213" s="10"/>
      <c r="H213" s="44"/>
      <c r="I213" s="36"/>
    </row>
    <row r="214" spans="1:9" s="5" customFormat="1" ht="12.75">
      <c r="A214" s="81" t="s">
        <v>1625</v>
      </c>
      <c r="B214" s="10" t="s">
        <v>1659</v>
      </c>
      <c r="C214" s="10" t="s">
        <v>1655</v>
      </c>
      <c r="D214" s="10" t="s">
        <v>20</v>
      </c>
      <c r="E214" s="2" t="s">
        <v>1751</v>
      </c>
      <c r="F214" s="2" t="s">
        <v>432</v>
      </c>
      <c r="G214" s="10" t="s">
        <v>147</v>
      </c>
      <c r="H214" s="44">
        <v>1</v>
      </c>
      <c r="I214" s="36"/>
    </row>
    <row r="215" spans="1:9" s="5" customFormat="1" ht="12.75">
      <c r="A215" s="81" t="s">
        <v>1643</v>
      </c>
      <c r="B215" s="10" t="s">
        <v>1659</v>
      </c>
      <c r="C215" s="2" t="s">
        <v>1754</v>
      </c>
      <c r="D215" s="2" t="s">
        <v>20</v>
      </c>
      <c r="E215" s="2" t="s">
        <v>1756</v>
      </c>
      <c r="F215" s="2" t="s">
        <v>432</v>
      </c>
      <c r="G215" s="10" t="s">
        <v>147</v>
      </c>
      <c r="H215" s="44">
        <v>1</v>
      </c>
      <c r="I215" s="36"/>
    </row>
    <row r="216" spans="1:9" s="5" customFormat="1" ht="12.75">
      <c r="A216" s="95"/>
      <c r="B216" s="9"/>
      <c r="C216" s="9"/>
      <c r="D216" s="9"/>
      <c r="E216" s="9"/>
      <c r="F216" s="9"/>
      <c r="G216" s="9"/>
      <c r="H216" s="45"/>
      <c r="I216" s="36"/>
    </row>
    <row r="217" spans="1:9" s="5" customFormat="1" ht="12.75">
      <c r="A217" s="87" t="s">
        <v>1646</v>
      </c>
      <c r="B217" s="4" t="s">
        <v>1665</v>
      </c>
      <c r="C217" s="4" t="s">
        <v>1671</v>
      </c>
      <c r="D217" s="4" t="s">
        <v>1672</v>
      </c>
      <c r="E217" s="4" t="s">
        <v>1668</v>
      </c>
      <c r="F217" s="4"/>
      <c r="G217" s="4" t="s">
        <v>1670</v>
      </c>
      <c r="H217" s="42"/>
      <c r="I217" s="36"/>
    </row>
    <row r="218" spans="1:9" s="5" customFormat="1" ht="12.75">
      <c r="A218" s="95"/>
      <c r="B218" s="2"/>
      <c r="C218" s="2"/>
      <c r="D218" s="2"/>
      <c r="E218" s="2"/>
      <c r="F218" s="2"/>
      <c r="G218" s="2"/>
      <c r="H218" s="2"/>
      <c r="I218" s="2"/>
    </row>
    <row r="219" spans="1:9" s="5" customFormat="1" ht="15">
      <c r="A219" s="402" t="s">
        <v>1699</v>
      </c>
      <c r="B219" s="403"/>
      <c r="C219" s="403"/>
      <c r="D219" s="403"/>
      <c r="E219" s="403"/>
      <c r="F219" s="403"/>
      <c r="G219" s="404"/>
      <c r="H219" s="98">
        <f>SUM(H11:H218)</f>
        <v>55</v>
      </c>
      <c r="I219" s="98">
        <f>SUM(I11:I218)</f>
        <v>105</v>
      </c>
    </row>
    <row r="220" s="5" customFormat="1" ht="12.75">
      <c r="A220" s="19"/>
    </row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 customHeight="1"/>
    <row r="253" s="5" customFormat="1" ht="12.75" customHeight="1"/>
    <row r="254" s="5" customFormat="1" ht="12.75" customHeight="1"/>
    <row r="255" s="5" customFormat="1" ht="12.75" customHeight="1"/>
    <row r="256" s="5" customFormat="1" ht="12.75" customHeight="1"/>
    <row r="257" s="5" customFormat="1" ht="12.75" customHeight="1"/>
    <row r="258" s="5" customFormat="1" ht="12.75" customHeight="1"/>
    <row r="259" s="5" customFormat="1" ht="12.75" customHeight="1"/>
    <row r="260" s="5" customFormat="1" ht="12.75" customHeight="1"/>
    <row r="261" s="5" customFormat="1" ht="12.75" customHeight="1"/>
    <row r="262" s="5" customFormat="1" ht="12.75" customHeight="1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pans="1:9" ht="12.75">
      <c r="A529" s="5"/>
      <c r="B529" s="5"/>
      <c r="C529" s="5"/>
      <c r="D529" s="5"/>
      <c r="E529" s="5"/>
      <c r="F529" s="5"/>
      <c r="G529" s="5"/>
      <c r="I529" s="5"/>
    </row>
    <row r="530" spans="1:9" ht="12.75">
      <c r="A530" s="5"/>
      <c r="B530" s="5"/>
      <c r="C530" s="5"/>
      <c r="D530" s="5"/>
      <c r="E530" s="5"/>
      <c r="F530" s="5"/>
      <c r="G530" s="5"/>
      <c r="I530" s="5"/>
    </row>
    <row r="531" spans="1:9" ht="12.75">
      <c r="A531" s="5"/>
      <c r="B531" s="5"/>
      <c r="C531" s="5"/>
      <c r="D531" s="5"/>
      <c r="E531" s="5"/>
      <c r="F531" s="5"/>
      <c r="G531" s="5"/>
      <c r="I531" s="5"/>
    </row>
    <row r="532" spans="1:9" ht="12.75">
      <c r="A532" s="5"/>
      <c r="B532" s="5"/>
      <c r="C532" s="5"/>
      <c r="D532" s="5"/>
      <c r="E532" s="5"/>
      <c r="F532" s="5"/>
      <c r="G532" s="5"/>
      <c r="I532" s="5"/>
    </row>
    <row r="533" spans="1:9" ht="12.75">
      <c r="A533" s="5"/>
      <c r="B533" s="5"/>
      <c r="C533" s="5"/>
      <c r="D533" s="5"/>
      <c r="E533" s="5"/>
      <c r="F533" s="5"/>
      <c r="G533" s="5"/>
      <c r="I533" s="5"/>
    </row>
    <row r="534" spans="1:9" ht="12.75">
      <c r="A534" s="5"/>
      <c r="B534" s="5"/>
      <c r="C534" s="5"/>
      <c r="D534" s="5"/>
      <c r="E534" s="5"/>
      <c r="F534" s="5"/>
      <c r="G534" s="5"/>
      <c r="I534" s="5"/>
    </row>
    <row r="535" spans="1:9" ht="12.75">
      <c r="A535" s="5"/>
      <c r="B535" s="5"/>
      <c r="C535" s="5"/>
      <c r="D535" s="5"/>
      <c r="E535" s="5"/>
      <c r="F535" s="5"/>
      <c r="G535" s="5"/>
      <c r="I535" s="5"/>
    </row>
    <row r="536" spans="1:9" ht="12.75">
      <c r="A536" s="5"/>
      <c r="B536" s="5"/>
      <c r="C536" s="5"/>
      <c r="D536" s="5"/>
      <c r="E536" s="5"/>
      <c r="F536" s="5"/>
      <c r="G536" s="5"/>
      <c r="I536" s="5"/>
    </row>
    <row r="537" spans="1:9" ht="12.75">
      <c r="A537" s="5"/>
      <c r="B537" s="5"/>
      <c r="C537" s="5"/>
      <c r="D537" s="5"/>
      <c r="E537" s="5"/>
      <c r="F537" s="5"/>
      <c r="G537" s="5"/>
      <c r="I537" s="5"/>
    </row>
    <row r="538" spans="1:9" ht="12.75">
      <c r="A538" s="5"/>
      <c r="B538" s="5"/>
      <c r="C538" s="5"/>
      <c r="D538" s="5"/>
      <c r="E538" s="5"/>
      <c r="F538" s="5"/>
      <c r="G538" s="5"/>
      <c r="I538" s="5"/>
    </row>
    <row r="539" spans="1:9" ht="12.75">
      <c r="A539" s="5"/>
      <c r="B539" s="5"/>
      <c r="C539" s="5"/>
      <c r="D539" s="5"/>
      <c r="E539" s="5"/>
      <c r="F539" s="5"/>
      <c r="G539" s="5"/>
      <c r="I539" s="5"/>
    </row>
    <row r="540" spans="1:9" ht="12.75">
      <c r="A540" s="5"/>
      <c r="B540" s="5"/>
      <c r="C540" s="5"/>
      <c r="D540" s="5"/>
      <c r="E540" s="5"/>
      <c r="F540" s="5"/>
      <c r="G540" s="5"/>
      <c r="I540" s="5"/>
    </row>
    <row r="541" spans="1:9" ht="12.75">
      <c r="A541" s="5"/>
      <c r="B541" s="5"/>
      <c r="C541" s="5"/>
      <c r="D541" s="5"/>
      <c r="E541" s="5"/>
      <c r="F541" s="5"/>
      <c r="G541" s="5"/>
      <c r="I541" s="5"/>
    </row>
    <row r="542" spans="1:9" ht="12.75">
      <c r="A542" s="5"/>
      <c r="B542" s="5"/>
      <c r="C542" s="5"/>
      <c r="D542" s="5"/>
      <c r="E542" s="5"/>
      <c r="F542" s="5"/>
      <c r="G542" s="5"/>
      <c r="I542" s="5"/>
    </row>
    <row r="543" spans="1:9" ht="12.75">
      <c r="A543" s="5"/>
      <c r="B543" s="5"/>
      <c r="C543" s="5"/>
      <c r="D543" s="5"/>
      <c r="E543" s="5"/>
      <c r="F543" s="5"/>
      <c r="G543" s="5"/>
      <c r="I543" s="5"/>
    </row>
    <row r="544" spans="1:9" ht="12.75">
      <c r="A544" s="5"/>
      <c r="B544" s="5"/>
      <c r="C544" s="5"/>
      <c r="D544" s="5"/>
      <c r="E544" s="5"/>
      <c r="F544" s="5"/>
      <c r="G544" s="5"/>
      <c r="I544" s="5"/>
    </row>
    <row r="545" spans="1:9" ht="12.75">
      <c r="A545" s="5"/>
      <c r="B545" s="5"/>
      <c r="C545" s="5"/>
      <c r="D545" s="5"/>
      <c r="E545" s="5"/>
      <c r="F545" s="5"/>
      <c r="G545" s="5"/>
      <c r="I545" s="5"/>
    </row>
    <row r="546" spans="1:9" ht="12.75">
      <c r="A546" s="5"/>
      <c r="B546" s="5"/>
      <c r="C546" s="5"/>
      <c r="D546" s="5"/>
      <c r="E546" s="5"/>
      <c r="F546" s="5"/>
      <c r="G546" s="5"/>
      <c r="I546" s="5"/>
    </row>
    <row r="547" spans="1:9" ht="12.75">
      <c r="A547" s="5"/>
      <c r="B547" s="5"/>
      <c r="C547" s="5"/>
      <c r="D547" s="5"/>
      <c r="E547" s="5"/>
      <c r="F547" s="5"/>
      <c r="G547" s="5"/>
      <c r="I547" s="5"/>
    </row>
    <row r="548" spans="1:9" ht="12.75">
      <c r="A548" s="5"/>
      <c r="B548" s="5"/>
      <c r="C548" s="5"/>
      <c r="D548" s="5"/>
      <c r="E548" s="5"/>
      <c r="F548" s="5"/>
      <c r="G548" s="5"/>
      <c r="I548" s="5"/>
    </row>
    <row r="549" spans="1:7" ht="12.75">
      <c r="A549" s="5"/>
      <c r="B549" s="5"/>
      <c r="C549" s="5"/>
      <c r="D549" s="5"/>
      <c r="E549" s="5"/>
      <c r="F549" s="5"/>
      <c r="G549" s="5"/>
    </row>
    <row r="550" spans="1:7" ht="12.75">
      <c r="A550" s="5"/>
      <c r="B550" s="5"/>
      <c r="C550" s="5"/>
      <c r="D550" s="5"/>
      <c r="E550" s="5"/>
      <c r="F550" s="5"/>
      <c r="G550" s="5"/>
    </row>
  </sheetData>
  <sheetProtection/>
  <mergeCells count="51">
    <mergeCell ref="G37:G40"/>
    <mergeCell ref="A109:A112"/>
    <mergeCell ref="B109:B112"/>
    <mergeCell ref="D6:D9"/>
    <mergeCell ref="C6:C9"/>
    <mergeCell ref="B6:B9"/>
    <mergeCell ref="D109:D112"/>
    <mergeCell ref="E109:E112"/>
    <mergeCell ref="E73:E76"/>
    <mergeCell ref="G109:G112"/>
    <mergeCell ref="A219:G219"/>
    <mergeCell ref="B37:B40"/>
    <mergeCell ref="C37:C40"/>
    <mergeCell ref="D37:D40"/>
    <mergeCell ref="E37:E40"/>
    <mergeCell ref="F37:F40"/>
    <mergeCell ref="A37:A40"/>
    <mergeCell ref="F73:F76"/>
    <mergeCell ref="B73:B76"/>
    <mergeCell ref="C109:C112"/>
    <mergeCell ref="A2:I2"/>
    <mergeCell ref="A4:I4"/>
    <mergeCell ref="G6:G9"/>
    <mergeCell ref="F6:F9"/>
    <mergeCell ref="H6:I8"/>
    <mergeCell ref="A6:A9"/>
    <mergeCell ref="E6:E9"/>
    <mergeCell ref="H37:I39"/>
    <mergeCell ref="H145:I147"/>
    <mergeCell ref="E181:E184"/>
    <mergeCell ref="F181:F184"/>
    <mergeCell ref="G181:G184"/>
    <mergeCell ref="H181:I183"/>
    <mergeCell ref="G145:G148"/>
    <mergeCell ref="G73:G76"/>
    <mergeCell ref="E145:E148"/>
    <mergeCell ref="H73:I75"/>
    <mergeCell ref="H109:I111"/>
    <mergeCell ref="A181:A184"/>
    <mergeCell ref="B181:B184"/>
    <mergeCell ref="C181:C184"/>
    <mergeCell ref="D181:D184"/>
    <mergeCell ref="F145:F148"/>
    <mergeCell ref="F109:F112"/>
    <mergeCell ref="A73:A76"/>
    <mergeCell ref="A145:A148"/>
    <mergeCell ref="B145:B148"/>
    <mergeCell ref="C145:C148"/>
    <mergeCell ref="D145:D148"/>
    <mergeCell ref="C73:C76"/>
    <mergeCell ref="D73:D76"/>
  </mergeCells>
  <printOptions horizontalCentered="1" vertic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&amp;C&amp;"Arial,Félkövér"M.4&amp;"Arial,Normál". Balaton -nagybereki belvízrendszer csatornahálózat műtárgyainak mennyiségi kimutatása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889"/>
  <sheetViews>
    <sheetView zoomScale="85" zoomScaleNormal="85" workbookViewId="0" topLeftCell="A358">
      <selection activeCell="F395" sqref="F395"/>
    </sheetView>
  </sheetViews>
  <sheetFormatPr defaultColWidth="9.140625" defaultRowHeight="12.75"/>
  <cols>
    <col min="1" max="1" width="4.7109375" style="2" customWidth="1"/>
    <col min="2" max="2" width="11.57421875" style="2" customWidth="1"/>
    <col min="3" max="3" width="6.8515625" style="2" customWidth="1"/>
    <col min="4" max="4" width="14.421875" style="2" customWidth="1"/>
    <col min="5" max="5" width="14.8515625" style="2" customWidth="1"/>
    <col min="6" max="6" width="8.8515625" style="2" customWidth="1"/>
    <col min="7" max="7" width="7.140625" style="2" customWidth="1"/>
    <col min="8" max="8" width="7.00390625" style="0" customWidth="1"/>
    <col min="9" max="9" width="9.00390625" style="0" customWidth="1"/>
    <col min="10" max="10" width="10.8515625" style="0" customWidth="1"/>
    <col min="11" max="11" width="11.00390625" style="0" customWidth="1"/>
    <col min="12" max="12" width="10.57421875" style="0" customWidth="1"/>
    <col min="13" max="13" width="10.7109375" style="0" customWidth="1"/>
    <col min="14" max="14" width="9.8515625" style="0" customWidth="1"/>
    <col min="15" max="15" width="11.00390625" style="0" customWidth="1"/>
    <col min="16" max="16" width="9.8515625" style="0" customWidth="1"/>
    <col min="17" max="17" width="9.421875" style="0" customWidth="1"/>
    <col min="18" max="18" width="9.00390625" style="0" customWidth="1"/>
    <col min="19" max="19" width="10.28125" style="0" customWidth="1"/>
    <col min="20" max="20" width="10.00390625" style="0" customWidth="1"/>
    <col min="21" max="21" width="12.140625" style="0" customWidth="1"/>
  </cols>
  <sheetData>
    <row r="1" spans="8:21" ht="12.75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348" t="s">
        <v>1697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</row>
    <row r="3" spans="8:21" ht="12.75">
      <c r="H3" s="2"/>
      <c r="I3" s="2"/>
      <c r="J3" s="2"/>
      <c r="K3" s="2"/>
      <c r="L3" s="2"/>
      <c r="M3" s="2"/>
      <c r="N3" s="30"/>
      <c r="O3" s="2"/>
      <c r="P3" s="2"/>
      <c r="Q3" s="2"/>
      <c r="R3" s="2"/>
      <c r="S3" s="2"/>
      <c r="T3" s="2"/>
      <c r="U3" s="2"/>
    </row>
    <row r="4" spans="1:21" ht="12.75">
      <c r="A4" s="348" t="s">
        <v>1780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80"/>
      <c r="O4" s="380"/>
      <c r="P4" s="380"/>
      <c r="Q4" s="349"/>
      <c r="R4" s="349"/>
      <c r="S4" s="349"/>
      <c r="T4" s="349"/>
      <c r="U4" s="349"/>
    </row>
    <row r="5" spans="1:21" ht="12.75">
      <c r="A5" s="64"/>
      <c r="B5" s="65"/>
      <c r="C5" s="65"/>
      <c r="D5" s="65"/>
      <c r="E5" s="65"/>
      <c r="F5" s="65"/>
      <c r="G5" s="65"/>
      <c r="H5" s="88"/>
      <c r="I5" s="88"/>
      <c r="J5" s="88"/>
      <c r="K5" s="88"/>
      <c r="L5" s="88"/>
      <c r="M5" s="88"/>
      <c r="N5" s="88"/>
      <c r="O5" s="88"/>
      <c r="P5" s="88"/>
      <c r="Q5" s="65"/>
      <c r="R5" s="65"/>
      <c r="S5" s="65"/>
      <c r="T5" s="65"/>
      <c r="U5" s="65"/>
    </row>
    <row r="6" spans="1:21" ht="12.75">
      <c r="A6" s="381" t="s">
        <v>1730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</row>
    <row r="7" spans="8:21" ht="12.75">
      <c r="H7" s="6"/>
      <c r="I7" s="20"/>
      <c r="J7" s="20"/>
      <c r="K7" s="20"/>
      <c r="L7" s="20"/>
      <c r="M7" s="20"/>
      <c r="N7" s="21"/>
      <c r="O7" s="2"/>
      <c r="P7" s="2"/>
      <c r="Q7" s="27"/>
      <c r="R7" s="2"/>
      <c r="S7" s="2"/>
      <c r="T7" s="2"/>
      <c r="U7" s="2"/>
    </row>
    <row r="8" spans="1:21" ht="12.75">
      <c r="A8" s="368" t="s">
        <v>457</v>
      </c>
      <c r="B8" s="359" t="s">
        <v>1675</v>
      </c>
      <c r="C8" s="414" t="s">
        <v>1674</v>
      </c>
      <c r="D8" s="383" t="s">
        <v>1673</v>
      </c>
      <c r="E8" s="375" t="s">
        <v>465</v>
      </c>
      <c r="F8" s="414" t="s">
        <v>1682</v>
      </c>
      <c r="G8" s="396" t="s">
        <v>1826</v>
      </c>
      <c r="H8" s="397"/>
      <c r="I8" s="364" t="s">
        <v>1683</v>
      </c>
      <c r="J8" s="364"/>
      <c r="K8" s="364"/>
      <c r="L8" s="364"/>
      <c r="M8" s="364"/>
      <c r="N8" s="364"/>
      <c r="O8" s="423" t="s">
        <v>1824</v>
      </c>
      <c r="P8" s="423"/>
      <c r="Q8" s="423"/>
      <c r="R8" s="423"/>
      <c r="S8" s="423"/>
      <c r="T8" s="423"/>
      <c r="U8" s="423"/>
    </row>
    <row r="9" spans="1:21" ht="12.75" customHeight="1">
      <c r="A9" s="369"/>
      <c r="B9" s="360"/>
      <c r="C9" s="415"/>
      <c r="D9" s="362"/>
      <c r="E9" s="376"/>
      <c r="F9" s="415"/>
      <c r="G9" s="379"/>
      <c r="H9" s="413"/>
      <c r="I9" s="364"/>
      <c r="J9" s="364"/>
      <c r="K9" s="364"/>
      <c r="L9" s="364"/>
      <c r="M9" s="364"/>
      <c r="N9" s="364"/>
      <c r="O9" s="424"/>
      <c r="P9" s="424"/>
      <c r="Q9" s="424"/>
      <c r="R9" s="424"/>
      <c r="S9" s="424"/>
      <c r="T9" s="424"/>
      <c r="U9" s="424"/>
    </row>
    <row r="10" spans="1:21" ht="12.75" customHeight="1">
      <c r="A10" s="369"/>
      <c r="B10" s="360"/>
      <c r="C10" s="415"/>
      <c r="D10" s="362"/>
      <c r="E10" s="376"/>
      <c r="F10" s="415"/>
      <c r="G10" s="359" t="s">
        <v>1678</v>
      </c>
      <c r="H10" s="359" t="s">
        <v>1679</v>
      </c>
      <c r="I10" s="414" t="s">
        <v>1688</v>
      </c>
      <c r="J10" s="414" t="s">
        <v>1689</v>
      </c>
      <c r="K10" s="414" t="s">
        <v>1684</v>
      </c>
      <c r="L10" s="414" t="s">
        <v>1687</v>
      </c>
      <c r="M10" s="414" t="s">
        <v>1685</v>
      </c>
      <c r="N10" s="417" t="s">
        <v>1686</v>
      </c>
      <c r="O10" s="420" t="s">
        <v>1688</v>
      </c>
      <c r="P10" s="414" t="s">
        <v>1689</v>
      </c>
      <c r="Q10" s="414" t="s">
        <v>1684</v>
      </c>
      <c r="R10" s="414" t="s">
        <v>1687</v>
      </c>
      <c r="S10" s="414" t="s">
        <v>1685</v>
      </c>
      <c r="T10" s="414" t="s">
        <v>1686</v>
      </c>
      <c r="U10" s="399" t="s">
        <v>1696</v>
      </c>
    </row>
    <row r="11" spans="1:21" ht="12.75">
      <c r="A11" s="369"/>
      <c r="B11" s="360"/>
      <c r="C11" s="415"/>
      <c r="D11" s="362"/>
      <c r="E11" s="376"/>
      <c r="F11" s="415"/>
      <c r="G11" s="360"/>
      <c r="H11" s="360"/>
      <c r="I11" s="415"/>
      <c r="J11" s="415"/>
      <c r="K11" s="415"/>
      <c r="L11" s="415"/>
      <c r="M11" s="415"/>
      <c r="N11" s="418"/>
      <c r="O11" s="421"/>
      <c r="P11" s="415"/>
      <c r="Q11" s="415"/>
      <c r="R11" s="415"/>
      <c r="S11" s="415"/>
      <c r="T11" s="415"/>
      <c r="U11" s="400"/>
    </row>
    <row r="12" spans="1:21" ht="12.75">
      <c r="A12" s="369"/>
      <c r="B12" s="360"/>
      <c r="C12" s="415"/>
      <c r="D12" s="362"/>
      <c r="E12" s="376"/>
      <c r="F12" s="415"/>
      <c r="G12" s="360"/>
      <c r="H12" s="360"/>
      <c r="I12" s="415"/>
      <c r="J12" s="415"/>
      <c r="K12" s="415"/>
      <c r="L12" s="415"/>
      <c r="M12" s="415"/>
      <c r="N12" s="418"/>
      <c r="O12" s="421"/>
      <c r="P12" s="415"/>
      <c r="Q12" s="415"/>
      <c r="R12" s="415"/>
      <c r="S12" s="415"/>
      <c r="T12" s="415"/>
      <c r="U12" s="400"/>
    </row>
    <row r="13" spans="1:21" ht="12.75">
      <c r="A13" s="369"/>
      <c r="B13" s="360"/>
      <c r="C13" s="415"/>
      <c r="D13" s="362"/>
      <c r="E13" s="376"/>
      <c r="F13" s="415"/>
      <c r="G13" s="360"/>
      <c r="H13" s="360"/>
      <c r="I13" s="415"/>
      <c r="J13" s="415"/>
      <c r="K13" s="415"/>
      <c r="L13" s="415"/>
      <c r="M13" s="415"/>
      <c r="N13" s="418"/>
      <c r="O13" s="421"/>
      <c r="P13" s="415"/>
      <c r="Q13" s="415"/>
      <c r="R13" s="415"/>
      <c r="S13" s="415"/>
      <c r="T13" s="415"/>
      <c r="U13" s="400"/>
    </row>
    <row r="14" spans="1:21" ht="12.75">
      <c r="A14" s="369"/>
      <c r="B14" s="360"/>
      <c r="C14" s="415"/>
      <c r="D14" s="362"/>
      <c r="E14" s="376"/>
      <c r="F14" s="415"/>
      <c r="G14" s="360"/>
      <c r="H14" s="360"/>
      <c r="I14" s="415"/>
      <c r="J14" s="415"/>
      <c r="K14" s="415"/>
      <c r="L14" s="415"/>
      <c r="M14" s="415"/>
      <c r="N14" s="418"/>
      <c r="O14" s="421"/>
      <c r="P14" s="415"/>
      <c r="Q14" s="415"/>
      <c r="R14" s="415"/>
      <c r="S14" s="415"/>
      <c r="T14" s="415"/>
      <c r="U14" s="400"/>
    </row>
    <row r="15" spans="1:21" ht="12.75">
      <c r="A15" s="370"/>
      <c r="B15" s="361"/>
      <c r="C15" s="416"/>
      <c r="D15" s="363"/>
      <c r="E15" s="377"/>
      <c r="F15" s="416"/>
      <c r="G15" s="361"/>
      <c r="H15" s="361"/>
      <c r="I15" s="416"/>
      <c r="J15" s="416"/>
      <c r="K15" s="416"/>
      <c r="L15" s="416"/>
      <c r="M15" s="416"/>
      <c r="N15" s="419"/>
      <c r="O15" s="422"/>
      <c r="P15" s="416"/>
      <c r="Q15" s="416"/>
      <c r="R15" s="416"/>
      <c r="S15" s="416"/>
      <c r="T15" s="416"/>
      <c r="U15" s="400"/>
    </row>
    <row r="16" spans="1:21" ht="12.75">
      <c r="A16" s="11"/>
      <c r="B16" s="13"/>
      <c r="C16" s="14"/>
      <c r="D16" s="13"/>
      <c r="E16" s="12"/>
      <c r="F16" s="14"/>
      <c r="G16" s="14"/>
      <c r="H16" s="14"/>
      <c r="I16" s="21">
        <v>0.05</v>
      </c>
      <c r="J16" s="21">
        <v>0.05</v>
      </c>
      <c r="K16" s="21">
        <v>0.05</v>
      </c>
      <c r="L16" s="21">
        <v>0.05</v>
      </c>
      <c r="M16" s="28">
        <v>0.9</v>
      </c>
      <c r="N16" s="31">
        <v>0.9</v>
      </c>
      <c r="O16" s="25" t="s">
        <v>1690</v>
      </c>
      <c r="P16" s="24" t="s">
        <v>1691</v>
      </c>
      <c r="Q16" s="24" t="s">
        <v>1692</v>
      </c>
      <c r="R16" s="24" t="s">
        <v>1693</v>
      </c>
      <c r="S16" s="24" t="s">
        <v>1694</v>
      </c>
      <c r="T16" s="24" t="s">
        <v>1695</v>
      </c>
      <c r="U16" s="401"/>
    </row>
    <row r="17" spans="1:21" ht="12.75">
      <c r="A17" s="71" t="s">
        <v>2</v>
      </c>
      <c r="B17" s="2" t="s">
        <v>3</v>
      </c>
      <c r="C17" s="2" t="s">
        <v>1045</v>
      </c>
      <c r="D17" s="2" t="s">
        <v>4</v>
      </c>
      <c r="E17" s="2" t="s">
        <v>13</v>
      </c>
      <c r="F17" s="4">
        <v>479</v>
      </c>
      <c r="G17" s="2">
        <v>7</v>
      </c>
      <c r="H17" s="15">
        <v>8</v>
      </c>
      <c r="I17" s="22">
        <f>PRODUCT((F17*0.05),G17)</f>
        <v>167.65000000000003</v>
      </c>
      <c r="J17" s="22">
        <f>PRODUCT((F17*0.05),H17)</f>
        <v>191.60000000000002</v>
      </c>
      <c r="K17" s="22">
        <f>PRODUCT((F17*0.05),H17)</f>
        <v>191.60000000000002</v>
      </c>
      <c r="L17" s="22">
        <f>PRODUCT((F17*0.05),G17)</f>
        <v>167.65000000000003</v>
      </c>
      <c r="M17" s="29">
        <f>PRODUCT((F17*0.9),H17)</f>
        <v>3448.8</v>
      </c>
      <c r="N17" s="32">
        <f>PRODUCT(F17*0.9,G17)</f>
        <v>3017.7000000000003</v>
      </c>
      <c r="O17" s="26">
        <f>PRODUCT(I17,181)</f>
        <v>30344.650000000005</v>
      </c>
      <c r="P17" s="23">
        <f>PRODUCT(J17,84)</f>
        <v>16094.400000000001</v>
      </c>
      <c r="Q17" s="23">
        <f>PRODUCT(K17,14)</f>
        <v>2682.4000000000005</v>
      </c>
      <c r="R17" s="23">
        <f>PRODUCT(L17,21)</f>
        <v>3520.6500000000005</v>
      </c>
      <c r="S17" s="2">
        <f>PRODUCT(M17,10)</f>
        <v>34488</v>
      </c>
      <c r="T17" s="23">
        <f>PRODUCT(N17,25)</f>
        <v>75442.5</v>
      </c>
      <c r="U17" s="23">
        <f>SUM(O17:T17)</f>
        <v>162572.6</v>
      </c>
    </row>
    <row r="18" spans="1:21" ht="12.75">
      <c r="A18" s="71" t="s">
        <v>9</v>
      </c>
      <c r="B18" s="2" t="s">
        <v>3</v>
      </c>
      <c r="C18" s="2" t="s">
        <v>1047</v>
      </c>
      <c r="D18" s="2" t="s">
        <v>10</v>
      </c>
      <c r="E18" s="2" t="s">
        <v>12</v>
      </c>
      <c r="F18" s="2">
        <v>556</v>
      </c>
      <c r="G18" s="17">
        <v>4.5</v>
      </c>
      <c r="H18" s="2">
        <v>8</v>
      </c>
      <c r="I18" s="22">
        <f>PRODUCT((F18*0.05),G18)</f>
        <v>125.10000000000001</v>
      </c>
      <c r="J18" s="22">
        <f>PRODUCT((F18*0.05),H18)</f>
        <v>222.4</v>
      </c>
      <c r="K18" s="22">
        <f>PRODUCT((F18*0.05),H18)</f>
        <v>222.4</v>
      </c>
      <c r="L18" s="22">
        <f>PRODUCT((F18*0.05),G18)</f>
        <v>125.10000000000001</v>
      </c>
      <c r="M18" s="29">
        <f>PRODUCT((F18*0.9),H18)</f>
        <v>4003.2000000000003</v>
      </c>
      <c r="N18" s="32">
        <f>PRODUCT(F18*0.9,G18)</f>
        <v>2251.8</v>
      </c>
      <c r="O18" s="26">
        <f>PRODUCT(I18,181)</f>
        <v>22643.100000000002</v>
      </c>
      <c r="P18" s="23">
        <f>PRODUCT(J18,84)</f>
        <v>18681.600000000002</v>
      </c>
      <c r="Q18" s="23">
        <f>PRODUCT(K18,14)</f>
        <v>3113.6</v>
      </c>
      <c r="R18" s="23">
        <f>PRODUCT(L18,21)</f>
        <v>2627.1000000000004</v>
      </c>
      <c r="S18" s="2">
        <f>PRODUCT(M18,10)</f>
        <v>40032</v>
      </c>
      <c r="T18" s="23">
        <f>PRODUCT(N18,25)</f>
        <v>56295.00000000001</v>
      </c>
      <c r="U18" s="23">
        <f>SUM(O18:T18)</f>
        <v>143392.4</v>
      </c>
    </row>
    <row r="19" spans="1:21" ht="12.75">
      <c r="A19" s="71" t="s">
        <v>37</v>
      </c>
      <c r="B19" s="2" t="s">
        <v>3</v>
      </c>
      <c r="C19" s="2" t="s">
        <v>1068</v>
      </c>
      <c r="D19" s="2" t="s">
        <v>1069</v>
      </c>
      <c r="E19" s="2" t="s">
        <v>1375</v>
      </c>
      <c r="F19" s="2">
        <v>370</v>
      </c>
      <c r="G19" s="17">
        <v>3.5</v>
      </c>
      <c r="H19" s="2">
        <v>8</v>
      </c>
      <c r="I19" s="22">
        <f>PRODUCT((F19*0.05),G19)</f>
        <v>64.75</v>
      </c>
      <c r="J19" s="22">
        <f>PRODUCT((F19*0.05),H19)</f>
        <v>148</v>
      </c>
      <c r="K19" s="22">
        <f>PRODUCT((F19*0.05),H19)</f>
        <v>148</v>
      </c>
      <c r="L19" s="22">
        <f>PRODUCT((F19*0.05),G19)</f>
        <v>64.75</v>
      </c>
      <c r="M19" s="29">
        <f>PRODUCT((F19*0.9),H19)</f>
        <v>2664</v>
      </c>
      <c r="N19" s="32">
        <f>PRODUCT(F19*0.9,G19)</f>
        <v>1165.5</v>
      </c>
      <c r="O19" s="26">
        <f aca="true" t="shared" si="0" ref="O19:O95">PRODUCT(I19,181)</f>
        <v>11719.75</v>
      </c>
      <c r="P19" s="23">
        <f aca="true" t="shared" si="1" ref="P19:P95">PRODUCT(J19,84)</f>
        <v>12432</v>
      </c>
      <c r="Q19" s="23">
        <f aca="true" t="shared" si="2" ref="Q19:Q95">PRODUCT(K19,14)</f>
        <v>2072</v>
      </c>
      <c r="R19" s="23">
        <f aca="true" t="shared" si="3" ref="R19:R95">PRODUCT(L19,21)</f>
        <v>1359.75</v>
      </c>
      <c r="S19" s="2">
        <f aca="true" t="shared" si="4" ref="S19:S95">PRODUCT(M19,10)</f>
        <v>26640</v>
      </c>
      <c r="T19" s="23">
        <f aca="true" t="shared" si="5" ref="T19:T95">PRODUCT(N19,25)</f>
        <v>29137.5</v>
      </c>
      <c r="U19" s="23">
        <f>SUM(O19:T19)</f>
        <v>83361</v>
      </c>
    </row>
    <row r="20" spans="7:21" ht="12.75">
      <c r="G20" s="17"/>
      <c r="H20" s="2"/>
      <c r="I20" s="37">
        <f aca="true" t="shared" si="6" ref="I20:N20">SUM(I17:I19)</f>
        <v>357.50000000000006</v>
      </c>
      <c r="J20" s="37">
        <f t="shared" si="6"/>
        <v>562</v>
      </c>
      <c r="K20" s="37">
        <f t="shared" si="6"/>
        <v>562</v>
      </c>
      <c r="L20" s="37">
        <f t="shared" si="6"/>
        <v>357.50000000000006</v>
      </c>
      <c r="M20" s="38">
        <f t="shared" si="6"/>
        <v>10116</v>
      </c>
      <c r="N20" s="39">
        <f t="shared" si="6"/>
        <v>6435</v>
      </c>
      <c r="O20" s="137">
        <f aca="true" t="shared" si="7" ref="O20:T20">SUM(O17:O19)</f>
        <v>64707.50000000001</v>
      </c>
      <c r="P20" s="130">
        <f t="shared" si="7"/>
        <v>47208</v>
      </c>
      <c r="Q20" s="130">
        <f t="shared" si="7"/>
        <v>7868</v>
      </c>
      <c r="R20" s="130">
        <f t="shared" si="7"/>
        <v>7507.500000000001</v>
      </c>
      <c r="S20" s="130">
        <f t="shared" si="7"/>
        <v>101160</v>
      </c>
      <c r="T20" s="130">
        <f t="shared" si="7"/>
        <v>160875</v>
      </c>
      <c r="U20" s="120">
        <f>SUM(O20:T20)</f>
        <v>389326</v>
      </c>
    </row>
    <row r="21" spans="8:21" ht="12.75">
      <c r="H21" s="2"/>
      <c r="I21" s="2"/>
      <c r="J21" s="2"/>
      <c r="K21" s="2"/>
      <c r="L21" s="2"/>
      <c r="M21" s="30"/>
      <c r="N21" s="33"/>
      <c r="O21" s="26"/>
      <c r="P21" s="23"/>
      <c r="Q21" s="23"/>
      <c r="R21" s="23"/>
      <c r="S21" s="2"/>
      <c r="T21" s="23"/>
      <c r="U21" s="2"/>
    </row>
    <row r="22" spans="1:21" ht="12.75">
      <c r="A22" s="72" t="s">
        <v>23</v>
      </c>
      <c r="B22" s="2" t="s">
        <v>17</v>
      </c>
      <c r="C22" s="2" t="s">
        <v>1353</v>
      </c>
      <c r="D22" s="2" t="s">
        <v>4</v>
      </c>
      <c r="E22" s="2" t="s">
        <v>19</v>
      </c>
      <c r="F22" s="2">
        <v>2056</v>
      </c>
      <c r="G22" s="2">
        <v>7</v>
      </c>
      <c r="H22" s="2">
        <v>8</v>
      </c>
      <c r="I22" s="22">
        <f aca="true" t="shared" si="8" ref="I22:I31">PRODUCT((F22*0.05),G22)</f>
        <v>719.6000000000001</v>
      </c>
      <c r="J22" s="22">
        <f aca="true" t="shared" si="9" ref="J22:J31">PRODUCT((F22*0.05),H22)</f>
        <v>822.4000000000001</v>
      </c>
      <c r="K22" s="22">
        <f aca="true" t="shared" si="10" ref="K22:K31">PRODUCT((F22*0.05),H22)</f>
        <v>822.4000000000001</v>
      </c>
      <c r="L22" s="22">
        <f>PRODUCT((F22*0.05),G22)</f>
        <v>719.6000000000001</v>
      </c>
      <c r="M22" s="29">
        <f aca="true" t="shared" si="11" ref="M22:M31">PRODUCT((F22*0.9),H22)</f>
        <v>14803.2</v>
      </c>
      <c r="N22" s="32">
        <f aca="true" t="shared" si="12" ref="N22:N31">PRODUCT(F22*0.9,G22)</f>
        <v>12952.800000000001</v>
      </c>
      <c r="O22" s="26">
        <f t="shared" si="0"/>
        <v>130247.60000000002</v>
      </c>
      <c r="P22" s="23">
        <f t="shared" si="1"/>
        <v>69081.6</v>
      </c>
      <c r="Q22" s="23">
        <f t="shared" si="2"/>
        <v>11513.600000000002</v>
      </c>
      <c r="R22" s="23">
        <f t="shared" si="3"/>
        <v>15111.600000000002</v>
      </c>
      <c r="S22" s="2">
        <f t="shared" si="4"/>
        <v>148032</v>
      </c>
      <c r="T22" s="23">
        <f t="shared" si="5"/>
        <v>323820</v>
      </c>
      <c r="U22" s="23">
        <f aca="true" t="shared" si="13" ref="U22:U32">SUM(O22:T22)</f>
        <v>697806.4</v>
      </c>
    </row>
    <row r="23" spans="1:21" ht="12.75">
      <c r="A23" s="72" t="s">
        <v>42</v>
      </c>
      <c r="B23" s="2" t="s">
        <v>17</v>
      </c>
      <c r="C23" s="2" t="s">
        <v>1358</v>
      </c>
      <c r="D23" s="2" t="s">
        <v>38</v>
      </c>
      <c r="E23" s="2" t="s">
        <v>40</v>
      </c>
      <c r="F23" s="2">
        <v>1000</v>
      </c>
      <c r="G23" s="17">
        <v>4.5</v>
      </c>
      <c r="H23" s="2">
        <v>8</v>
      </c>
      <c r="I23" s="22">
        <f t="shared" si="8"/>
        <v>225</v>
      </c>
      <c r="J23" s="22">
        <f t="shared" si="9"/>
        <v>400</v>
      </c>
      <c r="K23" s="22">
        <f t="shared" si="10"/>
        <v>400</v>
      </c>
      <c r="L23" s="22">
        <f aca="true" t="shared" si="14" ref="L23:L31">PRODUCT((F23*0.05),G23)</f>
        <v>225</v>
      </c>
      <c r="M23" s="29">
        <f t="shared" si="11"/>
        <v>7200</v>
      </c>
      <c r="N23" s="32">
        <f t="shared" si="12"/>
        <v>4050</v>
      </c>
      <c r="O23" s="26">
        <f t="shared" si="0"/>
        <v>40725</v>
      </c>
      <c r="P23" s="23">
        <f t="shared" si="1"/>
        <v>33600</v>
      </c>
      <c r="Q23" s="23">
        <f t="shared" si="2"/>
        <v>5600</v>
      </c>
      <c r="R23" s="23">
        <f t="shared" si="3"/>
        <v>4725</v>
      </c>
      <c r="S23" s="2">
        <f t="shared" si="4"/>
        <v>72000</v>
      </c>
      <c r="T23" s="23">
        <f t="shared" si="5"/>
        <v>101250</v>
      </c>
      <c r="U23" s="23">
        <f t="shared" si="13"/>
        <v>257900</v>
      </c>
    </row>
    <row r="24" spans="1:21" ht="12.75">
      <c r="A24" s="72" t="s">
        <v>50</v>
      </c>
      <c r="B24" s="2" t="s">
        <v>17</v>
      </c>
      <c r="C24" s="2" t="s">
        <v>1360</v>
      </c>
      <c r="D24" s="2" t="s">
        <v>43</v>
      </c>
      <c r="E24" s="2" t="s">
        <v>45</v>
      </c>
      <c r="F24" s="2">
        <v>560</v>
      </c>
      <c r="G24" s="17">
        <v>4.5</v>
      </c>
      <c r="H24" s="2">
        <v>8</v>
      </c>
      <c r="I24" s="22">
        <f t="shared" si="8"/>
        <v>126</v>
      </c>
      <c r="J24" s="22">
        <f t="shared" si="9"/>
        <v>224</v>
      </c>
      <c r="K24" s="22">
        <f t="shared" si="10"/>
        <v>224</v>
      </c>
      <c r="L24" s="22">
        <f t="shared" si="14"/>
        <v>126</v>
      </c>
      <c r="M24" s="29">
        <f t="shared" si="11"/>
        <v>4032</v>
      </c>
      <c r="N24" s="32">
        <f t="shared" si="12"/>
        <v>2268</v>
      </c>
      <c r="O24" s="26">
        <f t="shared" si="0"/>
        <v>22806</v>
      </c>
      <c r="P24" s="23">
        <f t="shared" si="1"/>
        <v>18816</v>
      </c>
      <c r="Q24" s="23">
        <f t="shared" si="2"/>
        <v>3136</v>
      </c>
      <c r="R24" s="23">
        <f t="shared" si="3"/>
        <v>2646</v>
      </c>
      <c r="S24" s="2">
        <f t="shared" si="4"/>
        <v>40320</v>
      </c>
      <c r="T24" s="23">
        <f t="shared" si="5"/>
        <v>56700</v>
      </c>
      <c r="U24" s="23">
        <f t="shared" si="13"/>
        <v>144424</v>
      </c>
    </row>
    <row r="25" spans="1:21" ht="12.75">
      <c r="A25" s="72" t="s">
        <v>51</v>
      </c>
      <c r="B25" s="2" t="s">
        <v>17</v>
      </c>
      <c r="C25" s="2" t="s">
        <v>1361</v>
      </c>
      <c r="D25" s="2" t="s">
        <v>47</v>
      </c>
      <c r="E25" s="2" t="s">
        <v>49</v>
      </c>
      <c r="F25" s="2">
        <v>500</v>
      </c>
      <c r="G25" s="17">
        <v>4.5</v>
      </c>
      <c r="H25" s="2">
        <v>8</v>
      </c>
      <c r="I25" s="22">
        <f t="shared" si="8"/>
        <v>112.5</v>
      </c>
      <c r="J25" s="22">
        <f t="shared" si="9"/>
        <v>200</v>
      </c>
      <c r="K25" s="22">
        <f t="shared" si="10"/>
        <v>200</v>
      </c>
      <c r="L25" s="22">
        <f t="shared" si="14"/>
        <v>112.5</v>
      </c>
      <c r="M25" s="29">
        <f t="shared" si="11"/>
        <v>3600</v>
      </c>
      <c r="N25" s="32">
        <f t="shared" si="12"/>
        <v>2025</v>
      </c>
      <c r="O25" s="26">
        <f t="shared" si="0"/>
        <v>20362.5</v>
      </c>
      <c r="P25" s="23">
        <f t="shared" si="1"/>
        <v>16800</v>
      </c>
      <c r="Q25" s="23">
        <f t="shared" si="2"/>
        <v>2800</v>
      </c>
      <c r="R25" s="23">
        <f t="shared" si="3"/>
        <v>2362.5</v>
      </c>
      <c r="S25" s="2">
        <f t="shared" si="4"/>
        <v>36000</v>
      </c>
      <c r="T25" s="23">
        <f t="shared" si="5"/>
        <v>50625</v>
      </c>
      <c r="U25" s="23">
        <f t="shared" si="13"/>
        <v>128950</v>
      </c>
    </row>
    <row r="26" spans="1:21" ht="12.75">
      <c r="A26" s="72" t="s">
        <v>57</v>
      </c>
      <c r="B26" s="2" t="s">
        <v>17</v>
      </c>
      <c r="C26" s="2" t="s">
        <v>1363</v>
      </c>
      <c r="D26" s="2" t="s">
        <v>52</v>
      </c>
      <c r="E26" s="2" t="s">
        <v>53</v>
      </c>
      <c r="F26" s="2">
        <v>544</v>
      </c>
      <c r="G26" s="17">
        <v>4.5</v>
      </c>
      <c r="H26" s="2">
        <v>8</v>
      </c>
      <c r="I26" s="22">
        <f t="shared" si="8"/>
        <v>122.4</v>
      </c>
      <c r="J26" s="22">
        <f t="shared" si="9"/>
        <v>217.60000000000002</v>
      </c>
      <c r="K26" s="22">
        <f t="shared" si="10"/>
        <v>217.60000000000002</v>
      </c>
      <c r="L26" s="22">
        <f t="shared" si="14"/>
        <v>122.4</v>
      </c>
      <c r="M26" s="29">
        <f t="shared" si="11"/>
        <v>3916.8</v>
      </c>
      <c r="N26" s="32">
        <f t="shared" si="12"/>
        <v>2203.2000000000003</v>
      </c>
      <c r="O26" s="26">
        <f t="shared" si="0"/>
        <v>22154.4</v>
      </c>
      <c r="P26" s="23">
        <f t="shared" si="1"/>
        <v>18278.4</v>
      </c>
      <c r="Q26" s="23">
        <f t="shared" si="2"/>
        <v>3046.4000000000005</v>
      </c>
      <c r="R26" s="23">
        <f t="shared" si="3"/>
        <v>2570.4</v>
      </c>
      <c r="S26" s="2">
        <f t="shared" si="4"/>
        <v>39168</v>
      </c>
      <c r="T26" s="23">
        <f t="shared" si="5"/>
        <v>55080.00000000001</v>
      </c>
      <c r="U26" s="23">
        <f t="shared" si="13"/>
        <v>140297.6</v>
      </c>
    </row>
    <row r="27" spans="1:21" ht="12.75">
      <c r="A27" s="72" t="s">
        <v>59</v>
      </c>
      <c r="B27" s="2" t="s">
        <v>17</v>
      </c>
      <c r="C27" s="2" t="s">
        <v>1364</v>
      </c>
      <c r="D27" s="2" t="s">
        <v>55</v>
      </c>
      <c r="E27" s="2" t="s">
        <v>49</v>
      </c>
      <c r="F27" s="2">
        <v>500</v>
      </c>
      <c r="G27" s="17">
        <v>4.5</v>
      </c>
      <c r="H27" s="2">
        <v>8</v>
      </c>
      <c r="I27" s="22">
        <f t="shared" si="8"/>
        <v>112.5</v>
      </c>
      <c r="J27" s="22">
        <f t="shared" si="9"/>
        <v>200</v>
      </c>
      <c r="K27" s="22">
        <f t="shared" si="10"/>
        <v>200</v>
      </c>
      <c r="L27" s="22">
        <f t="shared" si="14"/>
        <v>112.5</v>
      </c>
      <c r="M27" s="29">
        <f t="shared" si="11"/>
        <v>3600</v>
      </c>
      <c r="N27" s="32">
        <f t="shared" si="12"/>
        <v>2025</v>
      </c>
      <c r="O27" s="26">
        <f t="shared" si="0"/>
        <v>20362.5</v>
      </c>
      <c r="P27" s="23">
        <f t="shared" si="1"/>
        <v>16800</v>
      </c>
      <c r="Q27" s="23">
        <f t="shared" si="2"/>
        <v>2800</v>
      </c>
      <c r="R27" s="23">
        <f t="shared" si="3"/>
        <v>2362.5</v>
      </c>
      <c r="S27" s="2">
        <f t="shared" si="4"/>
        <v>36000</v>
      </c>
      <c r="T27" s="23">
        <f t="shared" si="5"/>
        <v>50625</v>
      </c>
      <c r="U27" s="23">
        <f t="shared" si="13"/>
        <v>128950</v>
      </c>
    </row>
    <row r="28" spans="1:21" ht="12.75">
      <c r="A28" s="72" t="s">
        <v>64</v>
      </c>
      <c r="B28" s="2" t="s">
        <v>17</v>
      </c>
      <c r="C28" s="2" t="s">
        <v>1366</v>
      </c>
      <c r="D28" s="2" t="s">
        <v>60</v>
      </c>
      <c r="E28" s="2" t="s">
        <v>61</v>
      </c>
      <c r="F28" s="2">
        <v>530</v>
      </c>
      <c r="G28" s="17">
        <v>4.5</v>
      </c>
      <c r="H28" s="2">
        <v>8</v>
      </c>
      <c r="I28" s="22">
        <f t="shared" si="8"/>
        <v>119.25</v>
      </c>
      <c r="J28" s="22">
        <f t="shared" si="9"/>
        <v>212</v>
      </c>
      <c r="K28" s="22">
        <f t="shared" si="10"/>
        <v>212</v>
      </c>
      <c r="L28" s="22">
        <f t="shared" si="14"/>
        <v>119.25</v>
      </c>
      <c r="M28" s="29">
        <f t="shared" si="11"/>
        <v>3816</v>
      </c>
      <c r="N28" s="32">
        <f t="shared" si="12"/>
        <v>2146.5</v>
      </c>
      <c r="O28" s="26">
        <f t="shared" si="0"/>
        <v>21584.25</v>
      </c>
      <c r="P28" s="23">
        <f t="shared" si="1"/>
        <v>17808</v>
      </c>
      <c r="Q28" s="23">
        <f t="shared" si="2"/>
        <v>2968</v>
      </c>
      <c r="R28" s="23">
        <f t="shared" si="3"/>
        <v>2504.25</v>
      </c>
      <c r="S28" s="2">
        <f t="shared" si="4"/>
        <v>38160</v>
      </c>
      <c r="T28" s="23">
        <f t="shared" si="5"/>
        <v>53662.5</v>
      </c>
      <c r="U28" s="23">
        <f t="shared" si="13"/>
        <v>136687</v>
      </c>
    </row>
    <row r="29" spans="1:21" ht="12.75">
      <c r="A29" s="72" t="s">
        <v>72</v>
      </c>
      <c r="B29" s="2" t="s">
        <v>17</v>
      </c>
      <c r="C29" s="2" t="s">
        <v>1368</v>
      </c>
      <c r="D29" s="2" t="s">
        <v>65</v>
      </c>
      <c r="E29" s="2" t="s">
        <v>67</v>
      </c>
      <c r="F29" s="2">
        <v>520</v>
      </c>
      <c r="G29" s="17">
        <v>4.5</v>
      </c>
      <c r="H29" s="2">
        <v>8</v>
      </c>
      <c r="I29" s="22">
        <f t="shared" si="8"/>
        <v>117</v>
      </c>
      <c r="J29" s="22">
        <f t="shared" si="9"/>
        <v>208</v>
      </c>
      <c r="K29" s="22">
        <f t="shared" si="10"/>
        <v>208</v>
      </c>
      <c r="L29" s="22">
        <f t="shared" si="14"/>
        <v>117</v>
      </c>
      <c r="M29" s="29">
        <f t="shared" si="11"/>
        <v>3744</v>
      </c>
      <c r="N29" s="32">
        <f t="shared" si="12"/>
        <v>2106</v>
      </c>
      <c r="O29" s="26">
        <f t="shared" si="0"/>
        <v>21177</v>
      </c>
      <c r="P29" s="23">
        <f t="shared" si="1"/>
        <v>17472</v>
      </c>
      <c r="Q29" s="23">
        <f t="shared" si="2"/>
        <v>2912</v>
      </c>
      <c r="R29" s="23">
        <f t="shared" si="3"/>
        <v>2457</v>
      </c>
      <c r="S29" s="2">
        <f t="shared" si="4"/>
        <v>37440</v>
      </c>
      <c r="T29" s="23">
        <f t="shared" si="5"/>
        <v>52650</v>
      </c>
      <c r="U29" s="23">
        <f t="shared" si="13"/>
        <v>134108</v>
      </c>
    </row>
    <row r="30" spans="1:21" ht="12.75">
      <c r="A30" s="72" t="s">
        <v>76</v>
      </c>
      <c r="B30" s="2" t="s">
        <v>17</v>
      </c>
      <c r="C30" s="2" t="s">
        <v>1369</v>
      </c>
      <c r="D30" s="2" t="s">
        <v>1069</v>
      </c>
      <c r="E30" s="2" t="s">
        <v>1072</v>
      </c>
      <c r="F30" s="2">
        <v>300</v>
      </c>
      <c r="G30" s="17">
        <v>3.5</v>
      </c>
      <c r="H30" s="2">
        <v>8</v>
      </c>
      <c r="I30" s="22">
        <f t="shared" si="8"/>
        <v>52.5</v>
      </c>
      <c r="J30" s="22">
        <f t="shared" si="9"/>
        <v>120</v>
      </c>
      <c r="K30" s="22">
        <f t="shared" si="10"/>
        <v>120</v>
      </c>
      <c r="L30" s="22">
        <f t="shared" si="14"/>
        <v>52.5</v>
      </c>
      <c r="M30" s="29">
        <f t="shared" si="11"/>
        <v>2160</v>
      </c>
      <c r="N30" s="32">
        <f t="shared" si="12"/>
        <v>945</v>
      </c>
      <c r="O30" s="26">
        <f t="shared" si="0"/>
        <v>9502.5</v>
      </c>
      <c r="P30" s="23">
        <f t="shared" si="1"/>
        <v>10080</v>
      </c>
      <c r="Q30" s="23">
        <f t="shared" si="2"/>
        <v>1680</v>
      </c>
      <c r="R30" s="23">
        <f t="shared" si="3"/>
        <v>1102.5</v>
      </c>
      <c r="S30" s="2">
        <f t="shared" si="4"/>
        <v>21600</v>
      </c>
      <c r="T30" s="23">
        <f t="shared" si="5"/>
        <v>23625</v>
      </c>
      <c r="U30" s="23">
        <f t="shared" si="13"/>
        <v>67590</v>
      </c>
    </row>
    <row r="31" spans="1:21" ht="12.75">
      <c r="A31" s="72" t="s">
        <v>78</v>
      </c>
      <c r="B31" s="2" t="s">
        <v>17</v>
      </c>
      <c r="C31" s="2" t="s">
        <v>1370</v>
      </c>
      <c r="D31" s="2" t="s">
        <v>1069</v>
      </c>
      <c r="E31" s="2" t="s">
        <v>1074</v>
      </c>
      <c r="F31" s="2">
        <v>200</v>
      </c>
      <c r="G31" s="17">
        <v>3.5</v>
      </c>
      <c r="H31" s="2">
        <v>8</v>
      </c>
      <c r="I31" s="22">
        <f t="shared" si="8"/>
        <v>35</v>
      </c>
      <c r="J31" s="22">
        <f t="shared" si="9"/>
        <v>80</v>
      </c>
      <c r="K31" s="22">
        <f t="shared" si="10"/>
        <v>80</v>
      </c>
      <c r="L31" s="22">
        <f t="shared" si="14"/>
        <v>35</v>
      </c>
      <c r="M31" s="29">
        <f t="shared" si="11"/>
        <v>1440</v>
      </c>
      <c r="N31" s="32">
        <f t="shared" si="12"/>
        <v>630</v>
      </c>
      <c r="O31" s="26">
        <f t="shared" si="0"/>
        <v>6335</v>
      </c>
      <c r="P31" s="23">
        <f t="shared" si="1"/>
        <v>6720</v>
      </c>
      <c r="Q31" s="23">
        <f t="shared" si="2"/>
        <v>1120</v>
      </c>
      <c r="R31" s="23">
        <f t="shared" si="3"/>
        <v>735</v>
      </c>
      <c r="S31" s="2">
        <f t="shared" si="4"/>
        <v>14400</v>
      </c>
      <c r="T31" s="23">
        <f t="shared" si="5"/>
        <v>15750</v>
      </c>
      <c r="U31" s="23">
        <f t="shared" si="13"/>
        <v>45060</v>
      </c>
    </row>
    <row r="32" spans="7:21" ht="12.75">
      <c r="G32" s="17"/>
      <c r="H32" s="2"/>
      <c r="I32" s="37">
        <f aca="true" t="shared" si="15" ref="I32:N32">SUM(I22:I31)</f>
        <v>1741.7500000000002</v>
      </c>
      <c r="J32" s="37">
        <f t="shared" si="15"/>
        <v>2684</v>
      </c>
      <c r="K32" s="37">
        <f t="shared" si="15"/>
        <v>2684</v>
      </c>
      <c r="L32" s="37">
        <f t="shared" si="15"/>
        <v>1741.7500000000002</v>
      </c>
      <c r="M32" s="38">
        <f t="shared" si="15"/>
        <v>48312</v>
      </c>
      <c r="N32" s="39">
        <f t="shared" si="15"/>
        <v>31351.500000000004</v>
      </c>
      <c r="O32" s="137">
        <f aca="true" t="shared" si="16" ref="O32:T32">SUM(O22:O31)</f>
        <v>315256.75</v>
      </c>
      <c r="P32" s="130">
        <f t="shared" si="16"/>
        <v>225456</v>
      </c>
      <c r="Q32" s="130">
        <f t="shared" si="16"/>
        <v>37576</v>
      </c>
      <c r="R32" s="130">
        <f t="shared" si="16"/>
        <v>36576.75</v>
      </c>
      <c r="S32" s="130">
        <f t="shared" si="16"/>
        <v>483120</v>
      </c>
      <c r="T32" s="130">
        <f t="shared" si="16"/>
        <v>783787.5</v>
      </c>
      <c r="U32" s="120">
        <f t="shared" si="13"/>
        <v>1881773</v>
      </c>
    </row>
    <row r="33" spans="8:21" ht="12.75">
      <c r="H33" s="2"/>
      <c r="I33" s="2"/>
      <c r="J33" s="2"/>
      <c r="K33" s="2"/>
      <c r="L33" s="2"/>
      <c r="M33" s="30"/>
      <c r="N33" s="33"/>
      <c r="O33" s="26"/>
      <c r="P33" s="23"/>
      <c r="Q33" s="23"/>
      <c r="R33" s="23"/>
      <c r="S33" s="2"/>
      <c r="T33" s="23"/>
      <c r="U33" s="2"/>
    </row>
    <row r="34" spans="1:21" ht="12.75">
      <c r="A34" s="73" t="s">
        <v>81</v>
      </c>
      <c r="B34" s="2" t="s">
        <v>69</v>
      </c>
      <c r="C34" s="2" t="s">
        <v>1049</v>
      </c>
      <c r="D34" s="2" t="s">
        <v>73</v>
      </c>
      <c r="E34" s="2" t="s">
        <v>71</v>
      </c>
      <c r="F34" s="2">
        <v>3497</v>
      </c>
      <c r="G34" s="2">
        <v>7</v>
      </c>
      <c r="H34" s="2">
        <v>8</v>
      </c>
      <c r="I34" s="22">
        <f aca="true" t="shared" si="17" ref="I34:I53">PRODUCT((F34*0.05),G34)</f>
        <v>1223.9500000000003</v>
      </c>
      <c r="J34" s="22">
        <f aca="true" t="shared" si="18" ref="J34:J53">PRODUCT((F34*0.05),H34)</f>
        <v>1398.8000000000002</v>
      </c>
      <c r="K34" s="22">
        <f aca="true" t="shared" si="19" ref="K34:K53">PRODUCT((F34*0.05),H34)</f>
        <v>1398.8000000000002</v>
      </c>
      <c r="L34" s="22">
        <f>PRODUCT((F34*0.05),G34)</f>
        <v>1223.9500000000003</v>
      </c>
      <c r="M34" s="29">
        <f aca="true" t="shared" si="20" ref="M34:M53">PRODUCT((F34*0.9),H34)</f>
        <v>25178.4</v>
      </c>
      <c r="N34" s="32">
        <f aca="true" t="shared" si="21" ref="N34:N53">PRODUCT(F34*0.9,G34)</f>
        <v>22031.100000000002</v>
      </c>
      <c r="O34" s="26">
        <f t="shared" si="0"/>
        <v>221534.95000000004</v>
      </c>
      <c r="P34" s="23">
        <f t="shared" si="1"/>
        <v>117499.20000000001</v>
      </c>
      <c r="Q34" s="23">
        <f t="shared" si="2"/>
        <v>19583.200000000004</v>
      </c>
      <c r="R34" s="23">
        <f t="shared" si="3"/>
        <v>25702.950000000004</v>
      </c>
      <c r="S34" s="2">
        <f t="shared" si="4"/>
        <v>251784</v>
      </c>
      <c r="T34" s="23">
        <f t="shared" si="5"/>
        <v>550777.5</v>
      </c>
      <c r="U34" s="23">
        <f aca="true" t="shared" si="22" ref="U34:U54">SUM(O34:T34)</f>
        <v>1186881.8</v>
      </c>
    </row>
    <row r="35" spans="1:21" ht="12.75">
      <c r="A35" s="73" t="s">
        <v>101</v>
      </c>
      <c r="B35" s="2" t="s">
        <v>69</v>
      </c>
      <c r="C35" s="2" t="s">
        <v>1055</v>
      </c>
      <c r="D35" s="2" t="s">
        <v>87</v>
      </c>
      <c r="E35" s="2" t="s">
        <v>89</v>
      </c>
      <c r="F35" s="2">
        <v>548</v>
      </c>
      <c r="G35" s="17">
        <v>4.5</v>
      </c>
      <c r="H35" s="2">
        <v>8</v>
      </c>
      <c r="I35" s="22">
        <f t="shared" si="17"/>
        <v>123.30000000000001</v>
      </c>
      <c r="J35" s="22">
        <f t="shared" si="18"/>
        <v>219.20000000000002</v>
      </c>
      <c r="K35" s="22">
        <f t="shared" si="19"/>
        <v>219.20000000000002</v>
      </c>
      <c r="L35" s="22">
        <f aca="true" t="shared" si="23" ref="L35:L53">PRODUCT((F35*0.05),G35)</f>
        <v>123.30000000000001</v>
      </c>
      <c r="M35" s="29">
        <f t="shared" si="20"/>
        <v>3945.6</v>
      </c>
      <c r="N35" s="32">
        <f t="shared" si="21"/>
        <v>2219.4</v>
      </c>
      <c r="O35" s="26">
        <f t="shared" si="0"/>
        <v>22317.300000000003</v>
      </c>
      <c r="P35" s="23">
        <f t="shared" si="1"/>
        <v>18412.800000000003</v>
      </c>
      <c r="Q35" s="23">
        <f t="shared" si="2"/>
        <v>3068.8</v>
      </c>
      <c r="R35" s="23">
        <f t="shared" si="3"/>
        <v>2589.3</v>
      </c>
      <c r="S35" s="2">
        <f t="shared" si="4"/>
        <v>39456</v>
      </c>
      <c r="T35" s="23">
        <f t="shared" si="5"/>
        <v>55485</v>
      </c>
      <c r="U35" s="23">
        <f t="shared" si="22"/>
        <v>141329.2</v>
      </c>
    </row>
    <row r="36" spans="1:21" ht="12.75">
      <c r="A36" s="73" t="s">
        <v>105</v>
      </c>
      <c r="B36" s="2" t="s">
        <v>69</v>
      </c>
      <c r="C36" s="2" t="s">
        <v>1056</v>
      </c>
      <c r="D36" s="2" t="s">
        <v>91</v>
      </c>
      <c r="E36" s="2" t="s">
        <v>93</v>
      </c>
      <c r="F36" s="2">
        <v>620</v>
      </c>
      <c r="G36" s="17">
        <v>4.5</v>
      </c>
      <c r="H36" s="2">
        <v>8</v>
      </c>
      <c r="I36" s="22">
        <f t="shared" si="17"/>
        <v>139.5</v>
      </c>
      <c r="J36" s="22">
        <f t="shared" si="18"/>
        <v>248</v>
      </c>
      <c r="K36" s="22">
        <f t="shared" si="19"/>
        <v>248</v>
      </c>
      <c r="L36" s="22">
        <f t="shared" si="23"/>
        <v>139.5</v>
      </c>
      <c r="M36" s="29">
        <f t="shared" si="20"/>
        <v>4464</v>
      </c>
      <c r="N36" s="32">
        <f t="shared" si="21"/>
        <v>2511</v>
      </c>
      <c r="O36" s="26">
        <f t="shared" si="0"/>
        <v>25249.5</v>
      </c>
      <c r="P36" s="23">
        <f t="shared" si="1"/>
        <v>20832</v>
      </c>
      <c r="Q36" s="23">
        <f t="shared" si="2"/>
        <v>3472</v>
      </c>
      <c r="R36" s="23">
        <f t="shared" si="3"/>
        <v>2929.5</v>
      </c>
      <c r="S36" s="2">
        <f t="shared" si="4"/>
        <v>44640</v>
      </c>
      <c r="T36" s="23">
        <f t="shared" si="5"/>
        <v>62775</v>
      </c>
      <c r="U36" s="23">
        <f t="shared" si="22"/>
        <v>159898</v>
      </c>
    </row>
    <row r="37" spans="1:21" ht="12.75">
      <c r="A37" s="73" t="s">
        <v>598</v>
      </c>
      <c r="B37" s="2" t="s">
        <v>69</v>
      </c>
      <c r="C37" s="2" t="s">
        <v>1057</v>
      </c>
      <c r="D37" s="2" t="s">
        <v>95</v>
      </c>
      <c r="E37" s="2" t="s">
        <v>97</v>
      </c>
      <c r="F37" s="2">
        <v>664</v>
      </c>
      <c r="G37" s="17">
        <v>4.5</v>
      </c>
      <c r="H37" s="2">
        <v>8</v>
      </c>
      <c r="I37" s="22">
        <f t="shared" si="17"/>
        <v>149.4</v>
      </c>
      <c r="J37" s="22">
        <f t="shared" si="18"/>
        <v>265.6</v>
      </c>
      <c r="K37" s="22">
        <f t="shared" si="19"/>
        <v>265.6</v>
      </c>
      <c r="L37" s="22">
        <f t="shared" si="23"/>
        <v>149.4</v>
      </c>
      <c r="M37" s="29">
        <f t="shared" si="20"/>
        <v>4780.8</v>
      </c>
      <c r="N37" s="32">
        <f t="shared" si="21"/>
        <v>2689.2000000000003</v>
      </c>
      <c r="O37" s="26">
        <f t="shared" si="0"/>
        <v>27041.4</v>
      </c>
      <c r="P37" s="23">
        <f t="shared" si="1"/>
        <v>22310.4</v>
      </c>
      <c r="Q37" s="23">
        <f t="shared" si="2"/>
        <v>3718.4000000000005</v>
      </c>
      <c r="R37" s="23">
        <f t="shared" si="3"/>
        <v>3137.4</v>
      </c>
      <c r="S37" s="2">
        <f t="shared" si="4"/>
        <v>47808</v>
      </c>
      <c r="T37" s="23">
        <f t="shared" si="5"/>
        <v>67230</v>
      </c>
      <c r="U37" s="23">
        <f t="shared" si="22"/>
        <v>171245.6</v>
      </c>
    </row>
    <row r="38" spans="1:21" ht="12.75">
      <c r="A38" s="73" t="s">
        <v>111</v>
      </c>
      <c r="B38" s="2" t="s">
        <v>69</v>
      </c>
      <c r="C38" s="2" t="s">
        <v>1058</v>
      </c>
      <c r="D38" s="2" t="s">
        <v>99</v>
      </c>
      <c r="E38" s="2" t="s">
        <v>100</v>
      </c>
      <c r="F38" s="2">
        <v>619</v>
      </c>
      <c r="G38" s="17">
        <v>4.5</v>
      </c>
      <c r="H38" s="2">
        <v>8</v>
      </c>
      <c r="I38" s="22">
        <f t="shared" si="17"/>
        <v>139.275</v>
      </c>
      <c r="J38" s="22">
        <f t="shared" si="18"/>
        <v>247.60000000000002</v>
      </c>
      <c r="K38" s="22">
        <f t="shared" si="19"/>
        <v>247.60000000000002</v>
      </c>
      <c r="L38" s="22">
        <f t="shared" si="23"/>
        <v>139.275</v>
      </c>
      <c r="M38" s="29">
        <f t="shared" si="20"/>
        <v>4456.8</v>
      </c>
      <c r="N38" s="32">
        <f t="shared" si="21"/>
        <v>2506.9500000000003</v>
      </c>
      <c r="O38" s="26">
        <f t="shared" si="0"/>
        <v>25208.775</v>
      </c>
      <c r="P38" s="23">
        <f t="shared" si="1"/>
        <v>20798.4</v>
      </c>
      <c r="Q38" s="23">
        <f t="shared" si="2"/>
        <v>3466.4000000000005</v>
      </c>
      <c r="R38" s="23">
        <f t="shared" si="3"/>
        <v>2924.775</v>
      </c>
      <c r="S38" s="2">
        <f t="shared" si="4"/>
        <v>44568</v>
      </c>
      <c r="T38" s="23">
        <f t="shared" si="5"/>
        <v>62673.75000000001</v>
      </c>
      <c r="U38" s="23">
        <f t="shared" si="22"/>
        <v>159640.1</v>
      </c>
    </row>
    <row r="39" spans="1:21" ht="12.75">
      <c r="A39" s="73" t="s">
        <v>602</v>
      </c>
      <c r="B39" s="2" t="s">
        <v>69</v>
      </c>
      <c r="C39" s="2" t="s">
        <v>1059</v>
      </c>
      <c r="D39" s="2" t="s">
        <v>102</v>
      </c>
      <c r="E39" s="2" t="s">
        <v>104</v>
      </c>
      <c r="F39" s="2">
        <v>532</v>
      </c>
      <c r="G39" s="17">
        <v>4.5</v>
      </c>
      <c r="H39" s="2">
        <v>8</v>
      </c>
      <c r="I39" s="22">
        <f t="shared" si="17"/>
        <v>119.7</v>
      </c>
      <c r="J39" s="22">
        <f t="shared" si="18"/>
        <v>212.8</v>
      </c>
      <c r="K39" s="22">
        <f t="shared" si="19"/>
        <v>212.8</v>
      </c>
      <c r="L39" s="22">
        <f t="shared" si="23"/>
        <v>119.7</v>
      </c>
      <c r="M39" s="29">
        <f t="shared" si="20"/>
        <v>3830.4</v>
      </c>
      <c r="N39" s="32">
        <f t="shared" si="21"/>
        <v>2154.6</v>
      </c>
      <c r="O39" s="26">
        <f t="shared" si="0"/>
        <v>21665.7</v>
      </c>
      <c r="P39" s="23">
        <f t="shared" si="1"/>
        <v>17875.2</v>
      </c>
      <c r="Q39" s="23">
        <f t="shared" si="2"/>
        <v>2979.2000000000003</v>
      </c>
      <c r="R39" s="23">
        <f t="shared" si="3"/>
        <v>2513.7000000000003</v>
      </c>
      <c r="S39" s="2">
        <f t="shared" si="4"/>
        <v>38304</v>
      </c>
      <c r="T39" s="23">
        <f t="shared" si="5"/>
        <v>53865</v>
      </c>
      <c r="U39" s="23">
        <f t="shared" si="22"/>
        <v>137202.8</v>
      </c>
    </row>
    <row r="40" spans="1:21" ht="12.75">
      <c r="A40" s="73" t="s">
        <v>116</v>
      </c>
      <c r="B40" s="2" t="s">
        <v>69</v>
      </c>
      <c r="C40" s="2" t="s">
        <v>1060</v>
      </c>
      <c r="D40" s="2" t="s">
        <v>106</v>
      </c>
      <c r="E40" s="2" t="s">
        <v>107</v>
      </c>
      <c r="F40" s="2">
        <v>590</v>
      </c>
      <c r="G40" s="17">
        <v>4.5</v>
      </c>
      <c r="H40" s="2">
        <v>8</v>
      </c>
      <c r="I40" s="22">
        <f t="shared" si="17"/>
        <v>132.75</v>
      </c>
      <c r="J40" s="22">
        <f t="shared" si="18"/>
        <v>236</v>
      </c>
      <c r="K40" s="22">
        <f t="shared" si="19"/>
        <v>236</v>
      </c>
      <c r="L40" s="22">
        <f t="shared" si="23"/>
        <v>132.75</v>
      </c>
      <c r="M40" s="29">
        <f t="shared" si="20"/>
        <v>4248</v>
      </c>
      <c r="N40" s="32">
        <f t="shared" si="21"/>
        <v>2389.5</v>
      </c>
      <c r="O40" s="26">
        <f t="shared" si="0"/>
        <v>24027.75</v>
      </c>
      <c r="P40" s="23">
        <f t="shared" si="1"/>
        <v>19824</v>
      </c>
      <c r="Q40" s="23">
        <f t="shared" si="2"/>
        <v>3304</v>
      </c>
      <c r="R40" s="23">
        <f t="shared" si="3"/>
        <v>2787.75</v>
      </c>
      <c r="S40" s="2">
        <f t="shared" si="4"/>
        <v>42480</v>
      </c>
      <c r="T40" s="23">
        <f t="shared" si="5"/>
        <v>59737.5</v>
      </c>
      <c r="U40" s="23">
        <f t="shared" si="22"/>
        <v>152161</v>
      </c>
    </row>
    <row r="41" spans="1:21" ht="12.75">
      <c r="A41" s="73" t="s">
        <v>117</v>
      </c>
      <c r="B41" s="2" t="s">
        <v>69</v>
      </c>
      <c r="C41" s="2" t="s">
        <v>1061</v>
      </c>
      <c r="D41" s="2" t="s">
        <v>108</v>
      </c>
      <c r="E41" s="2" t="s">
        <v>110</v>
      </c>
      <c r="F41" s="2">
        <v>528</v>
      </c>
      <c r="G41" s="17">
        <v>4.5</v>
      </c>
      <c r="H41" s="2">
        <v>8</v>
      </c>
      <c r="I41" s="22">
        <f t="shared" si="17"/>
        <v>118.80000000000001</v>
      </c>
      <c r="J41" s="22">
        <f t="shared" si="18"/>
        <v>211.20000000000002</v>
      </c>
      <c r="K41" s="22">
        <f t="shared" si="19"/>
        <v>211.20000000000002</v>
      </c>
      <c r="L41" s="22">
        <f t="shared" si="23"/>
        <v>118.80000000000001</v>
      </c>
      <c r="M41" s="29">
        <f t="shared" si="20"/>
        <v>3801.6</v>
      </c>
      <c r="N41" s="32">
        <f t="shared" si="21"/>
        <v>2138.4</v>
      </c>
      <c r="O41" s="26">
        <f t="shared" si="0"/>
        <v>21502.800000000003</v>
      </c>
      <c r="P41" s="23">
        <f t="shared" si="1"/>
        <v>17740.800000000003</v>
      </c>
      <c r="Q41" s="23">
        <f t="shared" si="2"/>
        <v>2956.8</v>
      </c>
      <c r="R41" s="23">
        <f t="shared" si="3"/>
        <v>2494.8</v>
      </c>
      <c r="S41" s="2">
        <f t="shared" si="4"/>
        <v>38016</v>
      </c>
      <c r="T41" s="23">
        <f t="shared" si="5"/>
        <v>53460</v>
      </c>
      <c r="U41" s="23">
        <f t="shared" si="22"/>
        <v>136171.2</v>
      </c>
    </row>
    <row r="42" spans="1:21" ht="12.75">
      <c r="A42" s="73" t="s">
        <v>119</v>
      </c>
      <c r="B42" s="2" t="s">
        <v>69</v>
      </c>
      <c r="C42" s="2" t="s">
        <v>1062</v>
      </c>
      <c r="D42" s="2" t="s">
        <v>112</v>
      </c>
      <c r="E42" s="2" t="s">
        <v>113</v>
      </c>
      <c r="F42" s="2">
        <v>576</v>
      </c>
      <c r="G42" s="17">
        <v>4.5</v>
      </c>
      <c r="H42" s="2">
        <v>8</v>
      </c>
      <c r="I42" s="22">
        <f t="shared" si="17"/>
        <v>129.6</v>
      </c>
      <c r="J42" s="22">
        <f t="shared" si="18"/>
        <v>230.4</v>
      </c>
      <c r="K42" s="22">
        <f t="shared" si="19"/>
        <v>230.4</v>
      </c>
      <c r="L42" s="22">
        <f t="shared" si="23"/>
        <v>129.6</v>
      </c>
      <c r="M42" s="29">
        <f t="shared" si="20"/>
        <v>4147.2</v>
      </c>
      <c r="N42" s="32">
        <f t="shared" si="21"/>
        <v>2332.7999999999997</v>
      </c>
      <c r="O42" s="26">
        <f t="shared" si="0"/>
        <v>23457.6</v>
      </c>
      <c r="P42" s="23">
        <f t="shared" si="1"/>
        <v>19353.600000000002</v>
      </c>
      <c r="Q42" s="23">
        <f t="shared" si="2"/>
        <v>3225.6</v>
      </c>
      <c r="R42" s="23">
        <f t="shared" si="3"/>
        <v>2721.6</v>
      </c>
      <c r="S42" s="2">
        <f t="shared" si="4"/>
        <v>41472</v>
      </c>
      <c r="T42" s="23">
        <f t="shared" si="5"/>
        <v>58319.99999999999</v>
      </c>
      <c r="U42" s="23">
        <f t="shared" si="22"/>
        <v>148550.4</v>
      </c>
    </row>
    <row r="43" spans="1:21" ht="12.75">
      <c r="A43" s="73" t="s">
        <v>613</v>
      </c>
      <c r="B43" s="2" t="s">
        <v>69</v>
      </c>
      <c r="C43" s="2" t="s">
        <v>1063</v>
      </c>
      <c r="D43" s="2" t="s">
        <v>114</v>
      </c>
      <c r="E43" s="2" t="s">
        <v>115</v>
      </c>
      <c r="F43" s="2">
        <v>1030</v>
      </c>
      <c r="G43" s="17">
        <v>4.5</v>
      </c>
      <c r="H43" s="2">
        <v>8</v>
      </c>
      <c r="I43" s="22">
        <f t="shared" si="17"/>
        <v>231.75</v>
      </c>
      <c r="J43" s="22">
        <f t="shared" si="18"/>
        <v>412</v>
      </c>
      <c r="K43" s="22">
        <f t="shared" si="19"/>
        <v>412</v>
      </c>
      <c r="L43" s="22">
        <f t="shared" si="23"/>
        <v>231.75</v>
      </c>
      <c r="M43" s="29">
        <f t="shared" si="20"/>
        <v>7416</v>
      </c>
      <c r="N43" s="32">
        <f t="shared" si="21"/>
        <v>4171.5</v>
      </c>
      <c r="O43" s="26">
        <f t="shared" si="0"/>
        <v>41946.75</v>
      </c>
      <c r="P43" s="23">
        <f t="shared" si="1"/>
        <v>34608</v>
      </c>
      <c r="Q43" s="23">
        <f t="shared" si="2"/>
        <v>5768</v>
      </c>
      <c r="R43" s="23">
        <f t="shared" si="3"/>
        <v>4866.75</v>
      </c>
      <c r="S43" s="2">
        <f t="shared" si="4"/>
        <v>74160</v>
      </c>
      <c r="T43" s="23">
        <f t="shared" si="5"/>
        <v>104287.5</v>
      </c>
      <c r="U43" s="23">
        <f t="shared" si="22"/>
        <v>265637</v>
      </c>
    </row>
    <row r="44" spans="1:21" ht="12.75">
      <c r="A44" s="73" t="s">
        <v>128</v>
      </c>
      <c r="B44" s="2" t="s">
        <v>69</v>
      </c>
      <c r="C44" s="2" t="s">
        <v>1065</v>
      </c>
      <c r="D44" s="2" t="s">
        <v>118</v>
      </c>
      <c r="E44" s="2" t="s">
        <v>45</v>
      </c>
      <c r="F44" s="2">
        <v>560</v>
      </c>
      <c r="G44" s="17">
        <v>4.5</v>
      </c>
      <c r="H44" s="2">
        <v>8</v>
      </c>
      <c r="I44" s="22">
        <f t="shared" si="17"/>
        <v>126</v>
      </c>
      <c r="J44" s="22">
        <f t="shared" si="18"/>
        <v>224</v>
      </c>
      <c r="K44" s="22">
        <f t="shared" si="19"/>
        <v>224</v>
      </c>
      <c r="L44" s="22">
        <f t="shared" si="23"/>
        <v>126</v>
      </c>
      <c r="M44" s="29">
        <f t="shared" si="20"/>
        <v>4032</v>
      </c>
      <c r="N44" s="32">
        <f t="shared" si="21"/>
        <v>2268</v>
      </c>
      <c r="O44" s="26">
        <f t="shared" si="0"/>
        <v>22806</v>
      </c>
      <c r="P44" s="23">
        <f t="shared" si="1"/>
        <v>18816</v>
      </c>
      <c r="Q44" s="23">
        <f t="shared" si="2"/>
        <v>3136</v>
      </c>
      <c r="R44" s="23">
        <f t="shared" si="3"/>
        <v>2646</v>
      </c>
      <c r="S44" s="2">
        <f t="shared" si="4"/>
        <v>40320</v>
      </c>
      <c r="T44" s="23">
        <f t="shared" si="5"/>
        <v>56700</v>
      </c>
      <c r="U44" s="23">
        <f t="shared" si="22"/>
        <v>144424</v>
      </c>
    </row>
    <row r="45" spans="1:21" ht="12.75">
      <c r="A45" s="73" t="s">
        <v>130</v>
      </c>
      <c r="B45" s="2" t="s">
        <v>69</v>
      </c>
      <c r="C45" s="2" t="s">
        <v>1066</v>
      </c>
      <c r="D45" s="2" t="s">
        <v>120</v>
      </c>
      <c r="E45" s="2" t="s">
        <v>122</v>
      </c>
      <c r="F45" s="2">
        <v>540</v>
      </c>
      <c r="G45" s="17">
        <v>4.5</v>
      </c>
      <c r="H45" s="2">
        <v>8</v>
      </c>
      <c r="I45" s="22">
        <f t="shared" si="17"/>
        <v>121.5</v>
      </c>
      <c r="J45" s="22">
        <f t="shared" si="18"/>
        <v>216</v>
      </c>
      <c r="K45" s="22">
        <f t="shared" si="19"/>
        <v>216</v>
      </c>
      <c r="L45" s="22">
        <f t="shared" si="23"/>
        <v>121.5</v>
      </c>
      <c r="M45" s="29">
        <f t="shared" si="20"/>
        <v>3888</v>
      </c>
      <c r="N45" s="32">
        <f t="shared" si="21"/>
        <v>2187</v>
      </c>
      <c r="O45" s="26">
        <f t="shared" si="0"/>
        <v>21991.5</v>
      </c>
      <c r="P45" s="23">
        <f t="shared" si="1"/>
        <v>18144</v>
      </c>
      <c r="Q45" s="23">
        <f t="shared" si="2"/>
        <v>3024</v>
      </c>
      <c r="R45" s="23">
        <f t="shared" si="3"/>
        <v>2551.5</v>
      </c>
      <c r="S45" s="2">
        <f t="shared" si="4"/>
        <v>38880</v>
      </c>
      <c r="T45" s="23">
        <f t="shared" si="5"/>
        <v>54675</v>
      </c>
      <c r="U45" s="23">
        <f t="shared" si="22"/>
        <v>139266</v>
      </c>
    </row>
    <row r="46" spans="1:21" ht="12.75">
      <c r="A46" s="73" t="s">
        <v>131</v>
      </c>
      <c r="B46" s="2" t="s">
        <v>69</v>
      </c>
      <c r="C46" s="2" t="s">
        <v>1067</v>
      </c>
      <c r="D46" s="2" t="s">
        <v>123</v>
      </c>
      <c r="E46" s="2" t="s">
        <v>61</v>
      </c>
      <c r="F46" s="2">
        <v>530</v>
      </c>
      <c r="G46" s="17">
        <v>4.5</v>
      </c>
      <c r="H46" s="2">
        <v>8</v>
      </c>
      <c r="I46" s="22">
        <f t="shared" si="17"/>
        <v>119.25</v>
      </c>
      <c r="J46" s="22">
        <f t="shared" si="18"/>
        <v>212</v>
      </c>
      <c r="K46" s="22">
        <f t="shared" si="19"/>
        <v>212</v>
      </c>
      <c r="L46" s="22">
        <f t="shared" si="23"/>
        <v>119.25</v>
      </c>
      <c r="M46" s="29">
        <f t="shared" si="20"/>
        <v>3816</v>
      </c>
      <c r="N46" s="32">
        <f t="shared" si="21"/>
        <v>2146.5</v>
      </c>
      <c r="O46" s="26">
        <f t="shared" si="0"/>
        <v>21584.25</v>
      </c>
      <c r="P46" s="23">
        <f t="shared" si="1"/>
        <v>17808</v>
      </c>
      <c r="Q46" s="23">
        <f t="shared" si="2"/>
        <v>2968</v>
      </c>
      <c r="R46" s="23">
        <f t="shared" si="3"/>
        <v>2504.25</v>
      </c>
      <c r="S46" s="2">
        <f t="shared" si="4"/>
        <v>38160</v>
      </c>
      <c r="T46" s="23">
        <f t="shared" si="5"/>
        <v>53662.5</v>
      </c>
      <c r="U46" s="23">
        <f t="shared" si="22"/>
        <v>136687</v>
      </c>
    </row>
    <row r="47" spans="1:21" ht="12.75">
      <c r="A47" s="73" t="s">
        <v>133</v>
      </c>
      <c r="B47" s="2" t="s">
        <v>69</v>
      </c>
      <c r="C47" s="2" t="s">
        <v>1075</v>
      </c>
      <c r="D47" s="2" t="s">
        <v>1069</v>
      </c>
      <c r="E47" s="2" t="s">
        <v>1376</v>
      </c>
      <c r="F47" s="2">
        <v>530</v>
      </c>
      <c r="G47" s="17">
        <v>3.5</v>
      </c>
      <c r="H47" s="2">
        <v>8</v>
      </c>
      <c r="I47" s="22">
        <f t="shared" si="17"/>
        <v>92.75</v>
      </c>
      <c r="J47" s="22">
        <f t="shared" si="18"/>
        <v>212</v>
      </c>
      <c r="K47" s="22">
        <f t="shared" si="19"/>
        <v>212</v>
      </c>
      <c r="L47" s="22">
        <f t="shared" si="23"/>
        <v>92.75</v>
      </c>
      <c r="M47" s="29">
        <f t="shared" si="20"/>
        <v>3816</v>
      </c>
      <c r="N47" s="32">
        <f t="shared" si="21"/>
        <v>1669.5</v>
      </c>
      <c r="O47" s="26">
        <f t="shared" si="0"/>
        <v>16787.75</v>
      </c>
      <c r="P47" s="23">
        <f t="shared" si="1"/>
        <v>17808</v>
      </c>
      <c r="Q47" s="23">
        <f t="shared" si="2"/>
        <v>2968</v>
      </c>
      <c r="R47" s="23">
        <f t="shared" si="3"/>
        <v>1947.75</v>
      </c>
      <c r="S47" s="2">
        <f t="shared" si="4"/>
        <v>38160</v>
      </c>
      <c r="T47" s="23">
        <f t="shared" si="5"/>
        <v>41737.5</v>
      </c>
      <c r="U47" s="23">
        <f t="shared" si="22"/>
        <v>119409</v>
      </c>
    </row>
    <row r="48" spans="1:21" ht="12.75">
      <c r="A48" s="73" t="s">
        <v>135</v>
      </c>
      <c r="B48" s="2" t="s">
        <v>69</v>
      </c>
      <c r="C48" s="2" t="s">
        <v>1077</v>
      </c>
      <c r="D48" s="2" t="s">
        <v>1069</v>
      </c>
      <c r="E48" s="2" t="s">
        <v>1377</v>
      </c>
      <c r="F48" s="2">
        <v>730</v>
      </c>
      <c r="G48" s="17">
        <v>3.5</v>
      </c>
      <c r="H48" s="2">
        <v>8</v>
      </c>
      <c r="I48" s="22">
        <f t="shared" si="17"/>
        <v>127.75</v>
      </c>
      <c r="J48" s="22">
        <f t="shared" si="18"/>
        <v>292</v>
      </c>
      <c r="K48" s="22">
        <f t="shared" si="19"/>
        <v>292</v>
      </c>
      <c r="L48" s="22">
        <f t="shared" si="23"/>
        <v>127.75</v>
      </c>
      <c r="M48" s="29">
        <f t="shared" si="20"/>
        <v>5256</v>
      </c>
      <c r="N48" s="32">
        <f t="shared" si="21"/>
        <v>2299.5</v>
      </c>
      <c r="O48" s="26">
        <f t="shared" si="0"/>
        <v>23122.75</v>
      </c>
      <c r="P48" s="23">
        <f t="shared" si="1"/>
        <v>24528</v>
      </c>
      <c r="Q48" s="23">
        <f t="shared" si="2"/>
        <v>4088</v>
      </c>
      <c r="R48" s="23">
        <f t="shared" si="3"/>
        <v>2682.75</v>
      </c>
      <c r="S48" s="2">
        <f t="shared" si="4"/>
        <v>52560</v>
      </c>
      <c r="T48" s="23">
        <f t="shared" si="5"/>
        <v>57487.5</v>
      </c>
      <c r="U48" s="23">
        <f t="shared" si="22"/>
        <v>164469</v>
      </c>
    </row>
    <row r="49" spans="1:21" ht="12.75">
      <c r="A49" s="73" t="s">
        <v>138</v>
      </c>
      <c r="B49" s="2" t="s">
        <v>69</v>
      </c>
      <c r="C49" s="2" t="s">
        <v>1079</v>
      </c>
      <c r="D49" s="2" t="s">
        <v>1069</v>
      </c>
      <c r="E49" s="2" t="s">
        <v>1091</v>
      </c>
      <c r="F49" s="2">
        <v>350</v>
      </c>
      <c r="G49" s="17">
        <v>3.5</v>
      </c>
      <c r="H49" s="2">
        <v>8</v>
      </c>
      <c r="I49" s="22">
        <f t="shared" si="17"/>
        <v>61.25</v>
      </c>
      <c r="J49" s="22">
        <f t="shared" si="18"/>
        <v>140</v>
      </c>
      <c r="K49" s="22">
        <f t="shared" si="19"/>
        <v>140</v>
      </c>
      <c r="L49" s="22">
        <f t="shared" si="23"/>
        <v>61.25</v>
      </c>
      <c r="M49" s="29">
        <f t="shared" si="20"/>
        <v>2520</v>
      </c>
      <c r="N49" s="32">
        <f t="shared" si="21"/>
        <v>1102.5</v>
      </c>
      <c r="O49" s="26">
        <f t="shared" si="0"/>
        <v>11086.25</v>
      </c>
      <c r="P49" s="23">
        <f t="shared" si="1"/>
        <v>11760</v>
      </c>
      <c r="Q49" s="23">
        <f t="shared" si="2"/>
        <v>1960</v>
      </c>
      <c r="R49" s="23">
        <f t="shared" si="3"/>
        <v>1286.25</v>
      </c>
      <c r="S49" s="2">
        <f t="shared" si="4"/>
        <v>25200</v>
      </c>
      <c r="T49" s="23">
        <f t="shared" si="5"/>
        <v>27562.5</v>
      </c>
      <c r="U49" s="23">
        <f t="shared" si="22"/>
        <v>78855</v>
      </c>
    </row>
    <row r="50" spans="1:21" ht="12.75">
      <c r="A50" s="73" t="s">
        <v>1081</v>
      </c>
      <c r="B50" s="2" t="s">
        <v>69</v>
      </c>
      <c r="C50" s="2" t="s">
        <v>1082</v>
      </c>
      <c r="D50" s="2" t="s">
        <v>1069</v>
      </c>
      <c r="E50" s="2" t="s">
        <v>1091</v>
      </c>
      <c r="F50" s="2">
        <v>350</v>
      </c>
      <c r="G50" s="17">
        <v>3.5</v>
      </c>
      <c r="H50" s="2">
        <v>8</v>
      </c>
      <c r="I50" s="22">
        <f t="shared" si="17"/>
        <v>61.25</v>
      </c>
      <c r="J50" s="22">
        <f t="shared" si="18"/>
        <v>140</v>
      </c>
      <c r="K50" s="22">
        <f t="shared" si="19"/>
        <v>140</v>
      </c>
      <c r="L50" s="22">
        <f t="shared" si="23"/>
        <v>61.25</v>
      </c>
      <c r="M50" s="29">
        <f t="shared" si="20"/>
        <v>2520</v>
      </c>
      <c r="N50" s="32">
        <f t="shared" si="21"/>
        <v>1102.5</v>
      </c>
      <c r="O50" s="26">
        <f t="shared" si="0"/>
        <v>11086.25</v>
      </c>
      <c r="P50" s="23">
        <f t="shared" si="1"/>
        <v>11760</v>
      </c>
      <c r="Q50" s="23">
        <f t="shared" si="2"/>
        <v>1960</v>
      </c>
      <c r="R50" s="23">
        <f t="shared" si="3"/>
        <v>1286.25</v>
      </c>
      <c r="S50" s="2">
        <f t="shared" si="4"/>
        <v>25200</v>
      </c>
      <c r="T50" s="23">
        <f t="shared" si="5"/>
        <v>27562.5</v>
      </c>
      <c r="U50" s="23">
        <f t="shared" si="22"/>
        <v>78855</v>
      </c>
    </row>
    <row r="51" spans="1:21" ht="12.75">
      <c r="A51" s="73" t="s">
        <v>143</v>
      </c>
      <c r="B51" s="2" t="s">
        <v>69</v>
      </c>
      <c r="C51" s="2" t="s">
        <v>1084</v>
      </c>
      <c r="D51" s="2" t="s">
        <v>1069</v>
      </c>
      <c r="E51" s="2" t="s">
        <v>1378</v>
      </c>
      <c r="F51" s="2">
        <v>390</v>
      </c>
      <c r="G51" s="17">
        <v>3.5</v>
      </c>
      <c r="H51" s="2">
        <v>8</v>
      </c>
      <c r="I51" s="22">
        <f t="shared" si="17"/>
        <v>68.25</v>
      </c>
      <c r="J51" s="22">
        <f t="shared" si="18"/>
        <v>156</v>
      </c>
      <c r="K51" s="22">
        <f t="shared" si="19"/>
        <v>156</v>
      </c>
      <c r="L51" s="22">
        <f t="shared" si="23"/>
        <v>68.25</v>
      </c>
      <c r="M51" s="29">
        <f t="shared" si="20"/>
        <v>2808</v>
      </c>
      <c r="N51" s="32">
        <f t="shared" si="21"/>
        <v>1228.5</v>
      </c>
      <c r="O51" s="26">
        <f t="shared" si="0"/>
        <v>12353.25</v>
      </c>
      <c r="P51" s="23">
        <f t="shared" si="1"/>
        <v>13104</v>
      </c>
      <c r="Q51" s="23">
        <f t="shared" si="2"/>
        <v>2184</v>
      </c>
      <c r="R51" s="23">
        <f t="shared" si="3"/>
        <v>1433.25</v>
      </c>
      <c r="S51" s="2">
        <f t="shared" si="4"/>
        <v>28080</v>
      </c>
      <c r="T51" s="23">
        <f t="shared" si="5"/>
        <v>30712.5</v>
      </c>
      <c r="U51" s="23">
        <f t="shared" si="22"/>
        <v>87867</v>
      </c>
    </row>
    <row r="52" spans="1:21" ht="12.75">
      <c r="A52" s="73" t="s">
        <v>148</v>
      </c>
      <c r="B52" s="2" t="s">
        <v>69</v>
      </c>
      <c r="C52" s="2" t="s">
        <v>1086</v>
      </c>
      <c r="D52" s="2" t="s">
        <v>1069</v>
      </c>
      <c r="E52" s="2" t="s">
        <v>1373</v>
      </c>
      <c r="F52" s="2">
        <v>820</v>
      </c>
      <c r="G52" s="17">
        <v>3.5</v>
      </c>
      <c r="H52" s="2">
        <v>8</v>
      </c>
      <c r="I52" s="22">
        <f t="shared" si="17"/>
        <v>143.5</v>
      </c>
      <c r="J52" s="22">
        <f t="shared" si="18"/>
        <v>328</v>
      </c>
      <c r="K52" s="22">
        <f t="shared" si="19"/>
        <v>328</v>
      </c>
      <c r="L52" s="22">
        <f t="shared" si="23"/>
        <v>143.5</v>
      </c>
      <c r="M52" s="29">
        <f t="shared" si="20"/>
        <v>5904</v>
      </c>
      <c r="N52" s="32">
        <f t="shared" si="21"/>
        <v>2583</v>
      </c>
      <c r="O52" s="26">
        <f t="shared" si="0"/>
        <v>25973.5</v>
      </c>
      <c r="P52" s="23">
        <f t="shared" si="1"/>
        <v>27552</v>
      </c>
      <c r="Q52" s="23">
        <f t="shared" si="2"/>
        <v>4592</v>
      </c>
      <c r="R52" s="23">
        <f t="shared" si="3"/>
        <v>3013.5</v>
      </c>
      <c r="S52" s="2">
        <f t="shared" si="4"/>
        <v>59040</v>
      </c>
      <c r="T52" s="23">
        <f t="shared" si="5"/>
        <v>64575</v>
      </c>
      <c r="U52" s="23">
        <f t="shared" si="22"/>
        <v>184746</v>
      </c>
    </row>
    <row r="53" spans="1:21" ht="12.75">
      <c r="A53" s="73" t="s">
        <v>152</v>
      </c>
      <c r="B53" s="2" t="s">
        <v>69</v>
      </c>
      <c r="C53" s="2" t="s">
        <v>1371</v>
      </c>
      <c r="D53" s="2" t="s">
        <v>1069</v>
      </c>
      <c r="E53" s="2" t="s">
        <v>1374</v>
      </c>
      <c r="F53" s="2">
        <v>250</v>
      </c>
      <c r="G53" s="17">
        <v>3.5</v>
      </c>
      <c r="H53" s="2">
        <v>8</v>
      </c>
      <c r="I53" s="22">
        <f t="shared" si="17"/>
        <v>43.75</v>
      </c>
      <c r="J53" s="22">
        <f t="shared" si="18"/>
        <v>100</v>
      </c>
      <c r="K53" s="22">
        <f t="shared" si="19"/>
        <v>100</v>
      </c>
      <c r="L53" s="22">
        <f t="shared" si="23"/>
        <v>43.75</v>
      </c>
      <c r="M53" s="29">
        <f t="shared" si="20"/>
        <v>1800</v>
      </c>
      <c r="N53" s="32">
        <f t="shared" si="21"/>
        <v>787.5</v>
      </c>
      <c r="O53" s="26">
        <f t="shared" si="0"/>
        <v>7918.75</v>
      </c>
      <c r="P53" s="23">
        <f t="shared" si="1"/>
        <v>8400</v>
      </c>
      <c r="Q53" s="23">
        <f t="shared" si="2"/>
        <v>1400</v>
      </c>
      <c r="R53" s="23">
        <f t="shared" si="3"/>
        <v>918.75</v>
      </c>
      <c r="S53" s="2">
        <f t="shared" si="4"/>
        <v>18000</v>
      </c>
      <c r="T53" s="23">
        <f t="shared" si="5"/>
        <v>19687.5</v>
      </c>
      <c r="U53" s="23">
        <f t="shared" si="22"/>
        <v>56325</v>
      </c>
    </row>
    <row r="54" spans="7:21" ht="12.75">
      <c r="G54" s="17"/>
      <c r="H54" s="2"/>
      <c r="I54" s="37">
        <f aca="true" t="shared" si="24" ref="I54:N54">SUM(I34:I53)</f>
        <v>3473.2750000000005</v>
      </c>
      <c r="J54" s="37">
        <f t="shared" si="24"/>
        <v>5701.6</v>
      </c>
      <c r="K54" s="37">
        <f t="shared" si="24"/>
        <v>5701.6</v>
      </c>
      <c r="L54" s="37">
        <f t="shared" si="24"/>
        <v>3473.2750000000005</v>
      </c>
      <c r="M54" s="38">
        <f t="shared" si="24"/>
        <v>102628.8</v>
      </c>
      <c r="N54" s="39">
        <f t="shared" si="24"/>
        <v>62518.95000000001</v>
      </c>
      <c r="O54" s="137">
        <f aca="true" t="shared" si="25" ref="O54:T54">SUM(O34:O53)</f>
        <v>628662.7750000001</v>
      </c>
      <c r="P54" s="130">
        <f t="shared" si="25"/>
        <v>478934.39999999997</v>
      </c>
      <c r="Q54" s="130">
        <f t="shared" si="25"/>
        <v>79822.4</v>
      </c>
      <c r="R54" s="130">
        <f t="shared" si="25"/>
        <v>72938.775</v>
      </c>
      <c r="S54" s="130">
        <f t="shared" si="25"/>
        <v>1026288</v>
      </c>
      <c r="T54" s="130">
        <f t="shared" si="25"/>
        <v>1562973.75</v>
      </c>
      <c r="U54" s="120">
        <f t="shared" si="22"/>
        <v>3849620.0999999996</v>
      </c>
    </row>
    <row r="55" spans="8:21" ht="12.75">
      <c r="H55" s="2"/>
      <c r="I55" s="2"/>
      <c r="J55" s="2"/>
      <c r="K55" s="2"/>
      <c r="L55" s="2"/>
      <c r="M55" s="30"/>
      <c r="N55" s="33"/>
      <c r="O55" s="26"/>
      <c r="P55" s="23"/>
      <c r="Q55" s="23"/>
      <c r="R55" s="23"/>
      <c r="S55" s="2"/>
      <c r="T55" s="23"/>
      <c r="U55" s="23"/>
    </row>
    <row r="56" spans="1:21" ht="12.75">
      <c r="A56" s="75" t="s">
        <v>154</v>
      </c>
      <c r="B56" s="2" t="s">
        <v>124</v>
      </c>
      <c r="C56" s="2" t="s">
        <v>1428</v>
      </c>
      <c r="D56" s="2" t="s">
        <v>125</v>
      </c>
      <c r="E56" s="2" t="s">
        <v>127</v>
      </c>
      <c r="F56" s="2">
        <v>3654</v>
      </c>
      <c r="G56" s="2">
        <v>7</v>
      </c>
      <c r="H56" s="2">
        <v>8</v>
      </c>
      <c r="I56" s="22">
        <f aca="true" t="shared" si="26" ref="I56:I87">PRODUCT((F56*0.05),G56)</f>
        <v>1278.9</v>
      </c>
      <c r="J56" s="22">
        <f aca="true" t="shared" si="27" ref="J56:J87">PRODUCT((F56*0.05),H56)</f>
        <v>1461.6000000000001</v>
      </c>
      <c r="K56" s="22">
        <f aca="true" t="shared" si="28" ref="K56:K87">PRODUCT((F56*0.05),H56)</f>
        <v>1461.6000000000001</v>
      </c>
      <c r="L56" s="22">
        <f>PRODUCT((F56*0.05),G56)</f>
        <v>1278.9</v>
      </c>
      <c r="M56" s="29">
        <f aca="true" t="shared" si="29" ref="M56:M87">PRODUCT((F56*0.9),H56)</f>
        <v>26308.8</v>
      </c>
      <c r="N56" s="32">
        <f aca="true" t="shared" si="30" ref="N56:N87">PRODUCT(F56*0.9,G56)</f>
        <v>23020.2</v>
      </c>
      <c r="O56" s="26">
        <f t="shared" si="0"/>
        <v>231480.90000000002</v>
      </c>
      <c r="P56" s="23">
        <f t="shared" si="1"/>
        <v>122774.40000000001</v>
      </c>
      <c r="Q56" s="23">
        <f t="shared" si="2"/>
        <v>20462.4</v>
      </c>
      <c r="R56" s="23">
        <f t="shared" si="3"/>
        <v>26856.9</v>
      </c>
      <c r="S56" s="2">
        <f t="shared" si="4"/>
        <v>263088</v>
      </c>
      <c r="T56" s="23">
        <f t="shared" si="5"/>
        <v>575505</v>
      </c>
      <c r="U56" s="23">
        <f aca="true" t="shared" si="31" ref="U56:U88">SUM(O56:T56)</f>
        <v>1240167.6</v>
      </c>
    </row>
    <row r="57" spans="1:21" ht="12.75">
      <c r="A57" s="368" t="s">
        <v>457</v>
      </c>
      <c r="B57" s="359" t="s">
        <v>1675</v>
      </c>
      <c r="C57" s="414" t="s">
        <v>1674</v>
      </c>
      <c r="D57" s="383" t="s">
        <v>1673</v>
      </c>
      <c r="E57" s="375" t="s">
        <v>465</v>
      </c>
      <c r="F57" s="414" t="s">
        <v>1682</v>
      </c>
      <c r="G57" s="396" t="s">
        <v>1826</v>
      </c>
      <c r="H57" s="397"/>
      <c r="I57" s="364" t="s">
        <v>1683</v>
      </c>
      <c r="J57" s="364"/>
      <c r="K57" s="364"/>
      <c r="L57" s="364"/>
      <c r="M57" s="364"/>
      <c r="N57" s="364"/>
      <c r="O57" s="423" t="s">
        <v>1824</v>
      </c>
      <c r="P57" s="423"/>
      <c r="Q57" s="423"/>
      <c r="R57" s="423"/>
      <c r="S57" s="423"/>
      <c r="T57" s="423"/>
      <c r="U57" s="423"/>
    </row>
    <row r="58" spans="1:21" ht="12.75">
      <c r="A58" s="369"/>
      <c r="B58" s="360"/>
      <c r="C58" s="415"/>
      <c r="D58" s="362"/>
      <c r="E58" s="376"/>
      <c r="F58" s="415"/>
      <c r="G58" s="379"/>
      <c r="H58" s="413"/>
      <c r="I58" s="364"/>
      <c r="J58" s="364"/>
      <c r="K58" s="364"/>
      <c r="L58" s="364"/>
      <c r="M58" s="364"/>
      <c r="N58" s="364"/>
      <c r="O58" s="424"/>
      <c r="P58" s="424"/>
      <c r="Q58" s="424"/>
      <c r="R58" s="424"/>
      <c r="S58" s="424"/>
      <c r="T58" s="424"/>
      <c r="U58" s="424"/>
    </row>
    <row r="59" spans="1:21" ht="12.75">
      <c r="A59" s="369"/>
      <c r="B59" s="360"/>
      <c r="C59" s="415"/>
      <c r="D59" s="362"/>
      <c r="E59" s="376"/>
      <c r="F59" s="415"/>
      <c r="G59" s="359" t="s">
        <v>1678</v>
      </c>
      <c r="H59" s="359" t="s">
        <v>1679</v>
      </c>
      <c r="I59" s="414" t="s">
        <v>1688</v>
      </c>
      <c r="J59" s="414" t="s">
        <v>1689</v>
      </c>
      <c r="K59" s="414" t="s">
        <v>1684</v>
      </c>
      <c r="L59" s="414" t="s">
        <v>1687</v>
      </c>
      <c r="M59" s="414" t="s">
        <v>1685</v>
      </c>
      <c r="N59" s="417" t="s">
        <v>1686</v>
      </c>
      <c r="O59" s="420" t="s">
        <v>1688</v>
      </c>
      <c r="P59" s="414" t="s">
        <v>1689</v>
      </c>
      <c r="Q59" s="414" t="s">
        <v>1684</v>
      </c>
      <c r="R59" s="414" t="s">
        <v>1687</v>
      </c>
      <c r="S59" s="414" t="s">
        <v>1685</v>
      </c>
      <c r="T59" s="414" t="s">
        <v>1686</v>
      </c>
      <c r="U59" s="399" t="s">
        <v>1696</v>
      </c>
    </row>
    <row r="60" spans="1:21" ht="12.75">
      <c r="A60" s="369"/>
      <c r="B60" s="360"/>
      <c r="C60" s="415"/>
      <c r="D60" s="362"/>
      <c r="E60" s="376"/>
      <c r="F60" s="415"/>
      <c r="G60" s="360"/>
      <c r="H60" s="360"/>
      <c r="I60" s="415"/>
      <c r="J60" s="415"/>
      <c r="K60" s="415"/>
      <c r="L60" s="415"/>
      <c r="M60" s="415"/>
      <c r="N60" s="418"/>
      <c r="O60" s="421"/>
      <c r="P60" s="415"/>
      <c r="Q60" s="415"/>
      <c r="R60" s="415"/>
      <c r="S60" s="415"/>
      <c r="T60" s="415"/>
      <c r="U60" s="400"/>
    </row>
    <row r="61" spans="1:21" ht="12.75">
      <c r="A61" s="369"/>
      <c r="B61" s="360"/>
      <c r="C61" s="415"/>
      <c r="D61" s="362"/>
      <c r="E61" s="376"/>
      <c r="F61" s="415"/>
      <c r="G61" s="360"/>
      <c r="H61" s="360"/>
      <c r="I61" s="415"/>
      <c r="J61" s="415"/>
      <c r="K61" s="415"/>
      <c r="L61" s="415"/>
      <c r="M61" s="415"/>
      <c r="N61" s="418"/>
      <c r="O61" s="421"/>
      <c r="P61" s="415"/>
      <c r="Q61" s="415"/>
      <c r="R61" s="415"/>
      <c r="S61" s="415"/>
      <c r="T61" s="415"/>
      <c r="U61" s="400"/>
    </row>
    <row r="62" spans="1:21" ht="12.75">
      <c r="A62" s="369"/>
      <c r="B62" s="360"/>
      <c r="C62" s="415"/>
      <c r="D62" s="362"/>
      <c r="E62" s="376"/>
      <c r="F62" s="415"/>
      <c r="G62" s="360"/>
      <c r="H62" s="360"/>
      <c r="I62" s="415"/>
      <c r="J62" s="415"/>
      <c r="K62" s="415"/>
      <c r="L62" s="415"/>
      <c r="M62" s="415"/>
      <c r="N62" s="418"/>
      <c r="O62" s="421"/>
      <c r="P62" s="415"/>
      <c r="Q62" s="415"/>
      <c r="R62" s="415"/>
      <c r="S62" s="415"/>
      <c r="T62" s="415"/>
      <c r="U62" s="400"/>
    </row>
    <row r="63" spans="1:21" ht="12.75">
      <c r="A63" s="369"/>
      <c r="B63" s="360"/>
      <c r="C63" s="415"/>
      <c r="D63" s="362"/>
      <c r="E63" s="376"/>
      <c r="F63" s="415"/>
      <c r="G63" s="360"/>
      <c r="H63" s="360"/>
      <c r="I63" s="415"/>
      <c r="J63" s="415"/>
      <c r="K63" s="415"/>
      <c r="L63" s="415"/>
      <c r="M63" s="415"/>
      <c r="N63" s="418"/>
      <c r="O63" s="421"/>
      <c r="P63" s="415"/>
      <c r="Q63" s="415"/>
      <c r="R63" s="415"/>
      <c r="S63" s="415"/>
      <c r="T63" s="415"/>
      <c r="U63" s="400"/>
    </row>
    <row r="64" spans="1:21" ht="12.75">
      <c r="A64" s="370"/>
      <c r="B64" s="361"/>
      <c r="C64" s="416"/>
      <c r="D64" s="363"/>
      <c r="E64" s="377"/>
      <c r="F64" s="416"/>
      <c r="G64" s="361"/>
      <c r="H64" s="361"/>
      <c r="I64" s="416"/>
      <c r="J64" s="416"/>
      <c r="K64" s="416"/>
      <c r="L64" s="416"/>
      <c r="M64" s="416"/>
      <c r="N64" s="419"/>
      <c r="O64" s="422"/>
      <c r="P64" s="416"/>
      <c r="Q64" s="416"/>
      <c r="R64" s="416"/>
      <c r="S64" s="416"/>
      <c r="T64" s="416"/>
      <c r="U64" s="400"/>
    </row>
    <row r="65" spans="1:21" ht="12.75">
      <c r="A65" s="11"/>
      <c r="B65" s="13"/>
      <c r="C65" s="14"/>
      <c r="D65" s="13"/>
      <c r="E65" s="12"/>
      <c r="F65" s="14"/>
      <c r="G65" s="14"/>
      <c r="H65" s="14"/>
      <c r="I65" s="21">
        <v>0.05</v>
      </c>
      <c r="J65" s="21">
        <v>0.05</v>
      </c>
      <c r="K65" s="21">
        <v>0.05</v>
      </c>
      <c r="L65" s="21">
        <v>0.05</v>
      </c>
      <c r="M65" s="28">
        <v>0.9</v>
      </c>
      <c r="N65" s="31">
        <v>0.9</v>
      </c>
      <c r="O65" s="25" t="s">
        <v>1690</v>
      </c>
      <c r="P65" s="24" t="s">
        <v>1691</v>
      </c>
      <c r="Q65" s="24" t="s">
        <v>1692</v>
      </c>
      <c r="R65" s="24" t="s">
        <v>1693</v>
      </c>
      <c r="S65" s="24" t="s">
        <v>1694</v>
      </c>
      <c r="T65" s="24" t="s">
        <v>1695</v>
      </c>
      <c r="U65" s="401"/>
    </row>
    <row r="66" spans="1:21" ht="12.75">
      <c r="A66" s="75" t="s">
        <v>170</v>
      </c>
      <c r="B66" s="2" t="s">
        <v>124</v>
      </c>
      <c r="C66" s="2" t="s">
        <v>1432</v>
      </c>
      <c r="D66" s="2" t="s">
        <v>139</v>
      </c>
      <c r="E66" s="2" t="s">
        <v>141</v>
      </c>
      <c r="F66" s="2">
        <v>626</v>
      </c>
      <c r="G66" s="17">
        <v>4.5</v>
      </c>
      <c r="H66" s="2">
        <v>8</v>
      </c>
      <c r="I66" s="22">
        <f t="shared" si="26"/>
        <v>140.85</v>
      </c>
      <c r="J66" s="22">
        <f t="shared" si="27"/>
        <v>250.4</v>
      </c>
      <c r="K66" s="22">
        <f t="shared" si="28"/>
        <v>250.4</v>
      </c>
      <c r="L66" s="22">
        <f aca="true" t="shared" si="32" ref="L66:L87">PRODUCT((F66*0.05),G66)</f>
        <v>140.85</v>
      </c>
      <c r="M66" s="29">
        <f t="shared" si="29"/>
        <v>4507.2</v>
      </c>
      <c r="N66" s="32">
        <f t="shared" si="30"/>
        <v>2535.2999999999997</v>
      </c>
      <c r="O66" s="26">
        <f t="shared" si="0"/>
        <v>25493.85</v>
      </c>
      <c r="P66" s="23">
        <f t="shared" si="1"/>
        <v>21033.600000000002</v>
      </c>
      <c r="Q66" s="23">
        <f t="shared" si="2"/>
        <v>3505.6</v>
      </c>
      <c r="R66" s="23">
        <f t="shared" si="3"/>
        <v>2957.85</v>
      </c>
      <c r="S66" s="2">
        <f t="shared" si="4"/>
        <v>45072</v>
      </c>
      <c r="T66" s="23">
        <f t="shared" si="5"/>
        <v>63382.49999999999</v>
      </c>
      <c r="U66" s="23">
        <f t="shared" si="31"/>
        <v>161445.4</v>
      </c>
    </row>
    <row r="67" spans="1:21" ht="12.75">
      <c r="A67" s="75" t="s">
        <v>176</v>
      </c>
      <c r="B67" s="2" t="s">
        <v>124</v>
      </c>
      <c r="C67" s="2" t="s">
        <v>1434</v>
      </c>
      <c r="D67" s="2" t="s">
        <v>144</v>
      </c>
      <c r="E67" s="2" t="s">
        <v>146</v>
      </c>
      <c r="F67" s="2">
        <v>564</v>
      </c>
      <c r="G67" s="17">
        <v>4.5</v>
      </c>
      <c r="H67" s="2">
        <v>8</v>
      </c>
      <c r="I67" s="22">
        <f t="shared" si="26"/>
        <v>126.9</v>
      </c>
      <c r="J67" s="22">
        <f t="shared" si="27"/>
        <v>225.60000000000002</v>
      </c>
      <c r="K67" s="22">
        <f t="shared" si="28"/>
        <v>225.60000000000002</v>
      </c>
      <c r="L67" s="22">
        <f t="shared" si="32"/>
        <v>126.9</v>
      </c>
      <c r="M67" s="29">
        <f t="shared" si="29"/>
        <v>4060.8</v>
      </c>
      <c r="N67" s="32">
        <f t="shared" si="30"/>
        <v>2284.2000000000003</v>
      </c>
      <c r="O67" s="26">
        <f t="shared" si="0"/>
        <v>22968.9</v>
      </c>
      <c r="P67" s="23">
        <f t="shared" si="1"/>
        <v>18950.4</v>
      </c>
      <c r="Q67" s="23">
        <f t="shared" si="2"/>
        <v>3158.4000000000005</v>
      </c>
      <c r="R67" s="23">
        <f t="shared" si="3"/>
        <v>2664.9</v>
      </c>
      <c r="S67" s="2">
        <f t="shared" si="4"/>
        <v>40608</v>
      </c>
      <c r="T67" s="23">
        <f t="shared" si="5"/>
        <v>57105.00000000001</v>
      </c>
      <c r="U67" s="23">
        <f t="shared" si="31"/>
        <v>145455.6</v>
      </c>
    </row>
    <row r="68" spans="1:21" ht="12.75">
      <c r="A68" s="75" t="s">
        <v>180</v>
      </c>
      <c r="B68" s="2" t="s">
        <v>124</v>
      </c>
      <c r="C68" s="2" t="s">
        <v>1435</v>
      </c>
      <c r="D68" s="2" t="s">
        <v>149</v>
      </c>
      <c r="E68" s="2" t="s">
        <v>151</v>
      </c>
      <c r="F68" s="2">
        <v>630</v>
      </c>
      <c r="G68" s="17">
        <v>4.5</v>
      </c>
      <c r="H68" s="2">
        <v>8</v>
      </c>
      <c r="I68" s="22">
        <f t="shared" si="26"/>
        <v>141.75</v>
      </c>
      <c r="J68" s="22">
        <f t="shared" si="27"/>
        <v>252</v>
      </c>
      <c r="K68" s="22">
        <f t="shared" si="28"/>
        <v>252</v>
      </c>
      <c r="L68" s="22">
        <f t="shared" si="32"/>
        <v>141.75</v>
      </c>
      <c r="M68" s="29">
        <f t="shared" si="29"/>
        <v>4536</v>
      </c>
      <c r="N68" s="32">
        <f t="shared" si="30"/>
        <v>2551.5</v>
      </c>
      <c r="O68" s="26">
        <f t="shared" si="0"/>
        <v>25656.75</v>
      </c>
      <c r="P68" s="23">
        <f t="shared" si="1"/>
        <v>21168</v>
      </c>
      <c r="Q68" s="23">
        <f t="shared" si="2"/>
        <v>3528</v>
      </c>
      <c r="R68" s="23">
        <f t="shared" si="3"/>
        <v>2976.75</v>
      </c>
      <c r="S68" s="2">
        <f t="shared" si="4"/>
        <v>45360</v>
      </c>
      <c r="T68" s="23">
        <f t="shared" si="5"/>
        <v>63787.5</v>
      </c>
      <c r="U68" s="23">
        <f t="shared" si="31"/>
        <v>162477</v>
      </c>
    </row>
    <row r="69" spans="1:21" ht="12.75">
      <c r="A69" s="75" t="s">
        <v>182</v>
      </c>
      <c r="B69" s="2" t="s">
        <v>124</v>
      </c>
      <c r="C69" s="2" t="s">
        <v>1437</v>
      </c>
      <c r="D69" s="2" t="s">
        <v>155</v>
      </c>
      <c r="E69" s="2" t="s">
        <v>45</v>
      </c>
      <c r="F69" s="2">
        <v>560</v>
      </c>
      <c r="G69" s="17">
        <v>4.5</v>
      </c>
      <c r="H69" s="2">
        <v>8</v>
      </c>
      <c r="I69" s="22">
        <f t="shared" si="26"/>
        <v>126</v>
      </c>
      <c r="J69" s="22">
        <f t="shared" si="27"/>
        <v>224</v>
      </c>
      <c r="K69" s="22">
        <f t="shared" si="28"/>
        <v>224</v>
      </c>
      <c r="L69" s="22">
        <f t="shared" si="32"/>
        <v>126</v>
      </c>
      <c r="M69" s="29">
        <f t="shared" si="29"/>
        <v>4032</v>
      </c>
      <c r="N69" s="32">
        <f t="shared" si="30"/>
        <v>2268</v>
      </c>
      <c r="O69" s="26">
        <f t="shared" si="0"/>
        <v>22806</v>
      </c>
      <c r="P69" s="23">
        <f t="shared" si="1"/>
        <v>18816</v>
      </c>
      <c r="Q69" s="23">
        <f t="shared" si="2"/>
        <v>3136</v>
      </c>
      <c r="R69" s="23">
        <f t="shared" si="3"/>
        <v>2646</v>
      </c>
      <c r="S69" s="2">
        <f t="shared" si="4"/>
        <v>40320</v>
      </c>
      <c r="T69" s="23">
        <f t="shared" si="5"/>
        <v>56700</v>
      </c>
      <c r="U69" s="23">
        <f t="shared" si="31"/>
        <v>144424</v>
      </c>
    </row>
    <row r="70" spans="1:21" ht="12.75">
      <c r="A70" s="75" t="s">
        <v>185</v>
      </c>
      <c r="B70" s="2" t="s">
        <v>124</v>
      </c>
      <c r="C70" s="2" t="s">
        <v>1438</v>
      </c>
      <c r="D70" s="2" t="s">
        <v>158</v>
      </c>
      <c r="E70" s="2" t="s">
        <v>160</v>
      </c>
      <c r="F70" s="2">
        <v>790</v>
      </c>
      <c r="G70" s="17">
        <v>4.5</v>
      </c>
      <c r="H70" s="2">
        <v>8</v>
      </c>
      <c r="I70" s="22">
        <f t="shared" si="26"/>
        <v>177.75</v>
      </c>
      <c r="J70" s="22">
        <f t="shared" si="27"/>
        <v>316</v>
      </c>
      <c r="K70" s="22">
        <f t="shared" si="28"/>
        <v>316</v>
      </c>
      <c r="L70" s="22">
        <f t="shared" si="32"/>
        <v>177.75</v>
      </c>
      <c r="M70" s="29">
        <f t="shared" si="29"/>
        <v>5688</v>
      </c>
      <c r="N70" s="32">
        <f t="shared" si="30"/>
        <v>3199.5</v>
      </c>
      <c r="O70" s="26">
        <f t="shared" si="0"/>
        <v>32172.75</v>
      </c>
      <c r="P70" s="23">
        <f t="shared" si="1"/>
        <v>26544</v>
      </c>
      <c r="Q70" s="23">
        <f t="shared" si="2"/>
        <v>4424</v>
      </c>
      <c r="R70" s="23">
        <f t="shared" si="3"/>
        <v>3732.75</v>
      </c>
      <c r="S70" s="2">
        <f t="shared" si="4"/>
        <v>56880</v>
      </c>
      <c r="T70" s="23">
        <f t="shared" si="5"/>
        <v>79987.5</v>
      </c>
      <c r="U70" s="23">
        <f t="shared" si="31"/>
        <v>203741</v>
      </c>
    </row>
    <row r="71" spans="1:21" ht="12.75">
      <c r="A71" s="75" t="s">
        <v>189</v>
      </c>
      <c r="B71" s="2" t="s">
        <v>124</v>
      </c>
      <c r="C71" s="2" t="s">
        <v>1439</v>
      </c>
      <c r="D71" s="2" t="s">
        <v>161</v>
      </c>
      <c r="E71" s="2" t="s">
        <v>12</v>
      </c>
      <c r="F71" s="2">
        <v>556</v>
      </c>
      <c r="G71" s="17">
        <v>4.5</v>
      </c>
      <c r="H71" s="2">
        <v>8</v>
      </c>
      <c r="I71" s="22">
        <f t="shared" si="26"/>
        <v>125.10000000000001</v>
      </c>
      <c r="J71" s="22">
        <f t="shared" si="27"/>
        <v>222.4</v>
      </c>
      <c r="K71" s="22">
        <f t="shared" si="28"/>
        <v>222.4</v>
      </c>
      <c r="L71" s="22">
        <f t="shared" si="32"/>
        <v>125.10000000000001</v>
      </c>
      <c r="M71" s="29">
        <f t="shared" si="29"/>
        <v>4003.2000000000003</v>
      </c>
      <c r="N71" s="32">
        <f t="shared" si="30"/>
        <v>2251.8</v>
      </c>
      <c r="O71" s="26">
        <f t="shared" si="0"/>
        <v>22643.100000000002</v>
      </c>
      <c r="P71" s="23">
        <f t="shared" si="1"/>
        <v>18681.600000000002</v>
      </c>
      <c r="Q71" s="23">
        <f t="shared" si="2"/>
        <v>3113.6</v>
      </c>
      <c r="R71" s="23">
        <f t="shared" si="3"/>
        <v>2627.1000000000004</v>
      </c>
      <c r="S71" s="2">
        <f t="shared" si="4"/>
        <v>40032</v>
      </c>
      <c r="T71" s="23">
        <f t="shared" si="5"/>
        <v>56295.00000000001</v>
      </c>
      <c r="U71" s="23">
        <f t="shared" si="31"/>
        <v>143392.4</v>
      </c>
    </row>
    <row r="72" spans="1:21" ht="12.75">
      <c r="A72" s="75" t="s">
        <v>1088</v>
      </c>
      <c r="B72" s="2" t="s">
        <v>124</v>
      </c>
      <c r="C72" s="2" t="s">
        <v>1440</v>
      </c>
      <c r="D72" s="2" t="s">
        <v>164</v>
      </c>
      <c r="E72" s="2" t="s">
        <v>166</v>
      </c>
      <c r="F72" s="2">
        <v>591</v>
      </c>
      <c r="G72" s="17">
        <v>4.5</v>
      </c>
      <c r="H72" s="2">
        <v>8</v>
      </c>
      <c r="I72" s="22">
        <f t="shared" si="26"/>
        <v>132.975</v>
      </c>
      <c r="J72" s="22">
        <f t="shared" si="27"/>
        <v>236.4</v>
      </c>
      <c r="K72" s="22">
        <f t="shared" si="28"/>
        <v>236.4</v>
      </c>
      <c r="L72" s="22">
        <f t="shared" si="32"/>
        <v>132.975</v>
      </c>
      <c r="M72" s="29">
        <f t="shared" si="29"/>
        <v>4255.2</v>
      </c>
      <c r="N72" s="32">
        <f t="shared" si="30"/>
        <v>2393.5499999999997</v>
      </c>
      <c r="O72" s="26">
        <f t="shared" si="0"/>
        <v>24068.475</v>
      </c>
      <c r="P72" s="23">
        <f t="shared" si="1"/>
        <v>19857.600000000002</v>
      </c>
      <c r="Q72" s="23">
        <f t="shared" si="2"/>
        <v>3309.6</v>
      </c>
      <c r="R72" s="23">
        <f t="shared" si="3"/>
        <v>2792.475</v>
      </c>
      <c r="S72" s="2">
        <f t="shared" si="4"/>
        <v>42552</v>
      </c>
      <c r="T72" s="23">
        <f t="shared" si="5"/>
        <v>59838.74999999999</v>
      </c>
      <c r="U72" s="23">
        <f t="shared" si="31"/>
        <v>152418.9</v>
      </c>
    </row>
    <row r="73" spans="1:21" ht="12.75">
      <c r="A73" s="75" t="s">
        <v>196</v>
      </c>
      <c r="B73" s="2" t="s">
        <v>124</v>
      </c>
      <c r="C73" s="2" t="s">
        <v>1441</v>
      </c>
      <c r="D73" s="2" t="s">
        <v>167</v>
      </c>
      <c r="E73" s="2" t="s">
        <v>169</v>
      </c>
      <c r="F73" s="2">
        <v>548</v>
      </c>
      <c r="G73" s="17">
        <v>4.5</v>
      </c>
      <c r="H73" s="2">
        <v>8</v>
      </c>
      <c r="I73" s="22">
        <f t="shared" si="26"/>
        <v>123.30000000000001</v>
      </c>
      <c r="J73" s="22">
        <f t="shared" si="27"/>
        <v>219.20000000000002</v>
      </c>
      <c r="K73" s="22">
        <f t="shared" si="28"/>
        <v>219.20000000000002</v>
      </c>
      <c r="L73" s="22">
        <f t="shared" si="32"/>
        <v>123.30000000000001</v>
      </c>
      <c r="M73" s="29">
        <f t="shared" si="29"/>
        <v>3945.6</v>
      </c>
      <c r="N73" s="32">
        <f t="shared" si="30"/>
        <v>2219.4</v>
      </c>
      <c r="O73" s="26">
        <f t="shared" si="0"/>
        <v>22317.300000000003</v>
      </c>
      <c r="P73" s="23">
        <f t="shared" si="1"/>
        <v>18412.800000000003</v>
      </c>
      <c r="Q73" s="23">
        <f t="shared" si="2"/>
        <v>3068.8</v>
      </c>
      <c r="R73" s="23">
        <f t="shared" si="3"/>
        <v>2589.3</v>
      </c>
      <c r="S73" s="2">
        <f t="shared" si="4"/>
        <v>39456</v>
      </c>
      <c r="T73" s="23">
        <f t="shared" si="5"/>
        <v>55485</v>
      </c>
      <c r="U73" s="23">
        <f t="shared" si="31"/>
        <v>141329.2</v>
      </c>
    </row>
    <row r="74" spans="1:21" ht="12.75">
      <c r="A74" s="75" t="s">
        <v>198</v>
      </c>
      <c r="B74" s="2" t="s">
        <v>124</v>
      </c>
      <c r="C74" s="2" t="s">
        <v>1442</v>
      </c>
      <c r="D74" s="2" t="s">
        <v>171</v>
      </c>
      <c r="E74" s="2" t="s">
        <v>113</v>
      </c>
      <c r="F74" s="2">
        <v>576</v>
      </c>
      <c r="G74" s="17">
        <v>4.5</v>
      </c>
      <c r="H74" s="2">
        <v>8</v>
      </c>
      <c r="I74" s="22">
        <f t="shared" si="26"/>
        <v>129.6</v>
      </c>
      <c r="J74" s="22">
        <f t="shared" si="27"/>
        <v>230.4</v>
      </c>
      <c r="K74" s="22">
        <f t="shared" si="28"/>
        <v>230.4</v>
      </c>
      <c r="L74" s="22">
        <f t="shared" si="32"/>
        <v>129.6</v>
      </c>
      <c r="M74" s="29">
        <f t="shared" si="29"/>
        <v>4147.2</v>
      </c>
      <c r="N74" s="32">
        <f t="shared" si="30"/>
        <v>2332.7999999999997</v>
      </c>
      <c r="O74" s="26">
        <f t="shared" si="0"/>
        <v>23457.6</v>
      </c>
      <c r="P74" s="23">
        <f t="shared" si="1"/>
        <v>19353.600000000002</v>
      </c>
      <c r="Q74" s="23">
        <f t="shared" si="2"/>
        <v>3225.6</v>
      </c>
      <c r="R74" s="23">
        <f t="shared" si="3"/>
        <v>2721.6</v>
      </c>
      <c r="S74" s="2">
        <f t="shared" si="4"/>
        <v>41472</v>
      </c>
      <c r="T74" s="23">
        <f t="shared" si="5"/>
        <v>58319.99999999999</v>
      </c>
      <c r="U74" s="23">
        <f t="shared" si="31"/>
        <v>148550.4</v>
      </c>
    </row>
    <row r="75" spans="1:21" ht="12.75">
      <c r="A75" s="75" t="s">
        <v>200</v>
      </c>
      <c r="B75" s="2" t="s">
        <v>124</v>
      </c>
      <c r="C75" s="2" t="s">
        <v>1443</v>
      </c>
      <c r="D75" s="2" t="s">
        <v>174</v>
      </c>
      <c r="E75" s="2" t="s">
        <v>169</v>
      </c>
      <c r="F75" s="2">
        <v>548</v>
      </c>
      <c r="G75" s="17">
        <v>4.5</v>
      </c>
      <c r="H75" s="2">
        <v>8</v>
      </c>
      <c r="I75" s="22">
        <f t="shared" si="26"/>
        <v>123.30000000000001</v>
      </c>
      <c r="J75" s="22">
        <f t="shared" si="27"/>
        <v>219.20000000000002</v>
      </c>
      <c r="K75" s="22">
        <f t="shared" si="28"/>
        <v>219.20000000000002</v>
      </c>
      <c r="L75" s="22">
        <f t="shared" si="32"/>
        <v>123.30000000000001</v>
      </c>
      <c r="M75" s="29">
        <f t="shared" si="29"/>
        <v>3945.6</v>
      </c>
      <c r="N75" s="32">
        <f t="shared" si="30"/>
        <v>2219.4</v>
      </c>
      <c r="O75" s="26">
        <f t="shared" si="0"/>
        <v>22317.300000000003</v>
      </c>
      <c r="P75" s="23">
        <f t="shared" si="1"/>
        <v>18412.800000000003</v>
      </c>
      <c r="Q75" s="23">
        <f t="shared" si="2"/>
        <v>3068.8</v>
      </c>
      <c r="R75" s="23">
        <f t="shared" si="3"/>
        <v>2589.3</v>
      </c>
      <c r="S75" s="2">
        <f t="shared" si="4"/>
        <v>39456</v>
      </c>
      <c r="T75" s="23">
        <f t="shared" si="5"/>
        <v>55485</v>
      </c>
      <c r="U75" s="23">
        <f t="shared" si="31"/>
        <v>141329.2</v>
      </c>
    </row>
    <row r="76" spans="1:21" ht="12.75">
      <c r="A76" s="75" t="s">
        <v>203</v>
      </c>
      <c r="B76" s="2" t="s">
        <v>124</v>
      </c>
      <c r="C76" s="2" t="s">
        <v>1444</v>
      </c>
      <c r="D76" s="2" t="s">
        <v>177</v>
      </c>
      <c r="E76" s="2" t="s">
        <v>179</v>
      </c>
      <c r="F76" s="2">
        <v>558</v>
      </c>
      <c r="G76" s="17">
        <v>4.5</v>
      </c>
      <c r="H76" s="2">
        <v>8</v>
      </c>
      <c r="I76" s="22">
        <f t="shared" si="26"/>
        <v>125.55000000000001</v>
      </c>
      <c r="J76" s="22">
        <f t="shared" si="27"/>
        <v>223.20000000000002</v>
      </c>
      <c r="K76" s="22">
        <f t="shared" si="28"/>
        <v>223.20000000000002</v>
      </c>
      <c r="L76" s="22">
        <f t="shared" si="32"/>
        <v>125.55000000000001</v>
      </c>
      <c r="M76" s="29">
        <f t="shared" si="29"/>
        <v>4017.6</v>
      </c>
      <c r="N76" s="32">
        <f t="shared" si="30"/>
        <v>2259.9</v>
      </c>
      <c r="O76" s="26">
        <f t="shared" si="0"/>
        <v>22724.550000000003</v>
      </c>
      <c r="P76" s="23">
        <f t="shared" si="1"/>
        <v>18748.800000000003</v>
      </c>
      <c r="Q76" s="23">
        <f t="shared" si="2"/>
        <v>3124.8</v>
      </c>
      <c r="R76" s="23">
        <f t="shared" si="3"/>
        <v>2636.55</v>
      </c>
      <c r="S76" s="2">
        <f t="shared" si="4"/>
        <v>40176</v>
      </c>
      <c r="T76" s="23">
        <f t="shared" si="5"/>
        <v>56497.5</v>
      </c>
      <c r="U76" s="23">
        <f t="shared" si="31"/>
        <v>143908.2</v>
      </c>
    </row>
    <row r="77" spans="1:21" ht="12.75">
      <c r="A77" s="75" t="s">
        <v>207</v>
      </c>
      <c r="B77" s="2" t="s">
        <v>124</v>
      </c>
      <c r="C77" s="2" t="s">
        <v>1446</v>
      </c>
      <c r="D77" s="2" t="s">
        <v>183</v>
      </c>
      <c r="E77" s="2" t="s">
        <v>169</v>
      </c>
      <c r="F77" s="2">
        <v>548</v>
      </c>
      <c r="G77" s="17">
        <v>4.5</v>
      </c>
      <c r="H77" s="2">
        <v>8</v>
      </c>
      <c r="I77" s="22">
        <f t="shared" si="26"/>
        <v>123.30000000000001</v>
      </c>
      <c r="J77" s="22">
        <f t="shared" si="27"/>
        <v>219.20000000000002</v>
      </c>
      <c r="K77" s="22">
        <f t="shared" si="28"/>
        <v>219.20000000000002</v>
      </c>
      <c r="L77" s="22">
        <f t="shared" si="32"/>
        <v>123.30000000000001</v>
      </c>
      <c r="M77" s="29">
        <f t="shared" si="29"/>
        <v>3945.6</v>
      </c>
      <c r="N77" s="32">
        <f t="shared" si="30"/>
        <v>2219.4</v>
      </c>
      <c r="O77" s="26">
        <f t="shared" si="0"/>
        <v>22317.300000000003</v>
      </c>
      <c r="P77" s="23">
        <f t="shared" si="1"/>
        <v>18412.800000000003</v>
      </c>
      <c r="Q77" s="23">
        <f t="shared" si="2"/>
        <v>3068.8</v>
      </c>
      <c r="R77" s="23">
        <f t="shared" si="3"/>
        <v>2589.3</v>
      </c>
      <c r="S77" s="2">
        <f t="shared" si="4"/>
        <v>39456</v>
      </c>
      <c r="T77" s="23">
        <f t="shared" si="5"/>
        <v>55485</v>
      </c>
      <c r="U77" s="23">
        <f t="shared" si="31"/>
        <v>141329.2</v>
      </c>
    </row>
    <row r="78" spans="1:21" ht="12.75">
      <c r="A78" s="75" t="s">
        <v>209</v>
      </c>
      <c r="B78" s="2" t="s">
        <v>124</v>
      </c>
      <c r="C78" s="2" t="s">
        <v>1447</v>
      </c>
      <c r="D78" s="2" t="s">
        <v>186</v>
      </c>
      <c r="E78" s="2" t="s">
        <v>188</v>
      </c>
      <c r="F78" s="2">
        <v>542</v>
      </c>
      <c r="G78" s="17">
        <v>4.5</v>
      </c>
      <c r="H78" s="2">
        <v>8</v>
      </c>
      <c r="I78" s="22">
        <f t="shared" si="26"/>
        <v>121.95</v>
      </c>
      <c r="J78" s="22">
        <f t="shared" si="27"/>
        <v>216.8</v>
      </c>
      <c r="K78" s="22">
        <f t="shared" si="28"/>
        <v>216.8</v>
      </c>
      <c r="L78" s="22">
        <f t="shared" si="32"/>
        <v>121.95</v>
      </c>
      <c r="M78" s="29">
        <f t="shared" si="29"/>
        <v>3902.4</v>
      </c>
      <c r="N78" s="32">
        <f t="shared" si="30"/>
        <v>2195.1</v>
      </c>
      <c r="O78" s="26">
        <f t="shared" si="0"/>
        <v>22072.95</v>
      </c>
      <c r="P78" s="23">
        <f t="shared" si="1"/>
        <v>18211.2</v>
      </c>
      <c r="Q78" s="23">
        <f t="shared" si="2"/>
        <v>3035.2000000000003</v>
      </c>
      <c r="R78" s="23">
        <f t="shared" si="3"/>
        <v>2560.9500000000003</v>
      </c>
      <c r="S78" s="2">
        <f t="shared" si="4"/>
        <v>39024</v>
      </c>
      <c r="T78" s="23">
        <f t="shared" si="5"/>
        <v>54877.5</v>
      </c>
      <c r="U78" s="23">
        <f t="shared" si="31"/>
        <v>139781.8</v>
      </c>
    </row>
    <row r="79" spans="1:21" ht="12.75">
      <c r="A79" s="75" t="s">
        <v>215</v>
      </c>
      <c r="B79" s="2" t="s">
        <v>124</v>
      </c>
      <c r="C79" s="2" t="s">
        <v>1449</v>
      </c>
      <c r="D79" s="2" t="s">
        <v>1069</v>
      </c>
      <c r="E79" s="2" t="s">
        <v>1379</v>
      </c>
      <c r="F79" s="2">
        <v>480</v>
      </c>
      <c r="G79" s="17">
        <v>3.5</v>
      </c>
      <c r="H79" s="2">
        <v>8</v>
      </c>
      <c r="I79" s="22">
        <f t="shared" si="26"/>
        <v>84</v>
      </c>
      <c r="J79" s="22">
        <f t="shared" si="27"/>
        <v>192</v>
      </c>
      <c r="K79" s="22">
        <f t="shared" si="28"/>
        <v>192</v>
      </c>
      <c r="L79" s="22">
        <f t="shared" si="32"/>
        <v>84</v>
      </c>
      <c r="M79" s="29">
        <f t="shared" si="29"/>
        <v>3456</v>
      </c>
      <c r="N79" s="32">
        <f t="shared" si="30"/>
        <v>1512</v>
      </c>
      <c r="O79" s="26">
        <f t="shared" si="0"/>
        <v>15204</v>
      </c>
      <c r="P79" s="23">
        <f t="shared" si="1"/>
        <v>16128</v>
      </c>
      <c r="Q79" s="23">
        <f t="shared" si="2"/>
        <v>2688</v>
      </c>
      <c r="R79" s="23">
        <f t="shared" si="3"/>
        <v>1764</v>
      </c>
      <c r="S79" s="2">
        <f t="shared" si="4"/>
        <v>34560</v>
      </c>
      <c r="T79" s="23">
        <f t="shared" si="5"/>
        <v>37800</v>
      </c>
      <c r="U79" s="23">
        <f t="shared" si="31"/>
        <v>108144</v>
      </c>
    </row>
    <row r="80" spans="1:21" ht="12.75">
      <c r="A80" s="75" t="s">
        <v>216</v>
      </c>
      <c r="B80" s="2" t="s">
        <v>124</v>
      </c>
      <c r="C80" s="2" t="s">
        <v>1450</v>
      </c>
      <c r="D80" s="2" t="s">
        <v>1069</v>
      </c>
      <c r="E80" s="2" t="s">
        <v>1091</v>
      </c>
      <c r="F80" s="2">
        <v>350</v>
      </c>
      <c r="G80" s="17">
        <v>3.5</v>
      </c>
      <c r="H80" s="2">
        <v>8</v>
      </c>
      <c r="I80" s="22">
        <f t="shared" si="26"/>
        <v>61.25</v>
      </c>
      <c r="J80" s="22">
        <f t="shared" si="27"/>
        <v>140</v>
      </c>
      <c r="K80" s="22">
        <f t="shared" si="28"/>
        <v>140</v>
      </c>
      <c r="L80" s="22">
        <f t="shared" si="32"/>
        <v>61.25</v>
      </c>
      <c r="M80" s="29">
        <f t="shared" si="29"/>
        <v>2520</v>
      </c>
      <c r="N80" s="32">
        <f t="shared" si="30"/>
        <v>1102.5</v>
      </c>
      <c r="O80" s="26">
        <f t="shared" si="0"/>
        <v>11086.25</v>
      </c>
      <c r="P80" s="23">
        <f t="shared" si="1"/>
        <v>11760</v>
      </c>
      <c r="Q80" s="23">
        <f t="shared" si="2"/>
        <v>1960</v>
      </c>
      <c r="R80" s="23">
        <f t="shared" si="3"/>
        <v>1286.25</v>
      </c>
      <c r="S80" s="2">
        <f t="shared" si="4"/>
        <v>25200</v>
      </c>
      <c r="T80" s="23">
        <f t="shared" si="5"/>
        <v>27562.5</v>
      </c>
      <c r="U80" s="23">
        <f t="shared" si="31"/>
        <v>78855</v>
      </c>
    </row>
    <row r="81" spans="1:21" ht="12.75">
      <c r="A81" s="75" t="s">
        <v>219</v>
      </c>
      <c r="B81" s="2" t="s">
        <v>124</v>
      </c>
      <c r="C81" s="2" t="s">
        <v>1451</v>
      </c>
      <c r="D81" s="2" t="s">
        <v>1069</v>
      </c>
      <c r="E81" s="2" t="s">
        <v>1380</v>
      </c>
      <c r="F81" s="2">
        <v>460</v>
      </c>
      <c r="G81" s="17">
        <v>3.5</v>
      </c>
      <c r="H81" s="2">
        <v>8</v>
      </c>
      <c r="I81" s="22">
        <f t="shared" si="26"/>
        <v>80.5</v>
      </c>
      <c r="J81" s="22">
        <f t="shared" si="27"/>
        <v>184</v>
      </c>
      <c r="K81" s="22">
        <f t="shared" si="28"/>
        <v>184</v>
      </c>
      <c r="L81" s="22">
        <f t="shared" si="32"/>
        <v>80.5</v>
      </c>
      <c r="M81" s="29">
        <f t="shared" si="29"/>
        <v>3312</v>
      </c>
      <c r="N81" s="32">
        <f t="shared" si="30"/>
        <v>1449</v>
      </c>
      <c r="O81" s="26">
        <f t="shared" si="0"/>
        <v>14570.5</v>
      </c>
      <c r="P81" s="23">
        <f t="shared" si="1"/>
        <v>15456</v>
      </c>
      <c r="Q81" s="23">
        <f t="shared" si="2"/>
        <v>2576</v>
      </c>
      <c r="R81" s="23">
        <f t="shared" si="3"/>
        <v>1690.5</v>
      </c>
      <c r="S81" s="2">
        <f t="shared" si="4"/>
        <v>33120</v>
      </c>
      <c r="T81" s="23">
        <f t="shared" si="5"/>
        <v>36225</v>
      </c>
      <c r="U81" s="23">
        <f t="shared" si="31"/>
        <v>103638</v>
      </c>
    </row>
    <row r="82" spans="1:21" ht="12.75">
      <c r="A82" s="75" t="s">
        <v>224</v>
      </c>
      <c r="B82" s="2" t="s">
        <v>124</v>
      </c>
      <c r="C82" s="2" t="s">
        <v>1452</v>
      </c>
      <c r="D82" s="2" t="s">
        <v>1069</v>
      </c>
      <c r="E82" s="2" t="s">
        <v>1381</v>
      </c>
      <c r="F82" s="2">
        <v>410</v>
      </c>
      <c r="G82" s="17">
        <v>3.5</v>
      </c>
      <c r="H82" s="2">
        <v>8</v>
      </c>
      <c r="I82" s="22">
        <f t="shared" si="26"/>
        <v>71.75</v>
      </c>
      <c r="J82" s="22">
        <f t="shared" si="27"/>
        <v>164</v>
      </c>
      <c r="K82" s="22">
        <f t="shared" si="28"/>
        <v>164</v>
      </c>
      <c r="L82" s="22">
        <f t="shared" si="32"/>
        <v>71.75</v>
      </c>
      <c r="M82" s="29">
        <f t="shared" si="29"/>
        <v>2952</v>
      </c>
      <c r="N82" s="32">
        <f t="shared" si="30"/>
        <v>1291.5</v>
      </c>
      <c r="O82" s="26">
        <f t="shared" si="0"/>
        <v>12986.75</v>
      </c>
      <c r="P82" s="23">
        <f t="shared" si="1"/>
        <v>13776</v>
      </c>
      <c r="Q82" s="23">
        <f t="shared" si="2"/>
        <v>2296</v>
      </c>
      <c r="R82" s="23">
        <f t="shared" si="3"/>
        <v>1506.75</v>
      </c>
      <c r="S82" s="2">
        <f t="shared" si="4"/>
        <v>29520</v>
      </c>
      <c r="T82" s="23">
        <f t="shared" si="5"/>
        <v>32287.5</v>
      </c>
      <c r="U82" s="23">
        <f t="shared" si="31"/>
        <v>92373</v>
      </c>
    </row>
    <row r="83" spans="1:21" ht="12.75">
      <c r="A83" s="75" t="s">
        <v>227</v>
      </c>
      <c r="B83" s="2" t="s">
        <v>124</v>
      </c>
      <c r="C83" s="2" t="s">
        <v>1453</v>
      </c>
      <c r="D83" s="2" t="s">
        <v>1069</v>
      </c>
      <c r="E83" s="2" t="s">
        <v>1382</v>
      </c>
      <c r="F83" s="2">
        <v>430</v>
      </c>
      <c r="G83" s="17">
        <v>3.5</v>
      </c>
      <c r="H83" s="2">
        <v>8</v>
      </c>
      <c r="I83" s="22">
        <f t="shared" si="26"/>
        <v>75.25</v>
      </c>
      <c r="J83" s="22">
        <f t="shared" si="27"/>
        <v>172</v>
      </c>
      <c r="K83" s="22">
        <f t="shared" si="28"/>
        <v>172</v>
      </c>
      <c r="L83" s="22">
        <f t="shared" si="32"/>
        <v>75.25</v>
      </c>
      <c r="M83" s="29">
        <f t="shared" si="29"/>
        <v>3096</v>
      </c>
      <c r="N83" s="32">
        <f t="shared" si="30"/>
        <v>1354.5</v>
      </c>
      <c r="O83" s="26">
        <f t="shared" si="0"/>
        <v>13620.25</v>
      </c>
      <c r="P83" s="23">
        <f t="shared" si="1"/>
        <v>14448</v>
      </c>
      <c r="Q83" s="23">
        <f t="shared" si="2"/>
        <v>2408</v>
      </c>
      <c r="R83" s="23">
        <f t="shared" si="3"/>
        <v>1580.25</v>
      </c>
      <c r="S83" s="2">
        <f t="shared" si="4"/>
        <v>30960</v>
      </c>
      <c r="T83" s="23">
        <f t="shared" si="5"/>
        <v>33862.5</v>
      </c>
      <c r="U83" s="23">
        <f t="shared" si="31"/>
        <v>96879</v>
      </c>
    </row>
    <row r="84" spans="1:21" ht="12.75">
      <c r="A84" s="75" t="s">
        <v>231</v>
      </c>
      <c r="B84" s="2" t="s">
        <v>124</v>
      </c>
      <c r="C84" s="2" t="s">
        <v>1454</v>
      </c>
      <c r="D84" s="2" t="s">
        <v>1069</v>
      </c>
      <c r="E84" s="2" t="s">
        <v>1383</v>
      </c>
      <c r="F84" s="2">
        <v>960</v>
      </c>
      <c r="G84" s="17">
        <v>3.5</v>
      </c>
      <c r="H84" s="2">
        <v>8</v>
      </c>
      <c r="I84" s="22">
        <f t="shared" si="26"/>
        <v>168</v>
      </c>
      <c r="J84" s="22">
        <f t="shared" si="27"/>
        <v>384</v>
      </c>
      <c r="K84" s="22">
        <f t="shared" si="28"/>
        <v>384</v>
      </c>
      <c r="L84" s="22">
        <f t="shared" si="32"/>
        <v>168</v>
      </c>
      <c r="M84" s="29">
        <f t="shared" si="29"/>
        <v>6912</v>
      </c>
      <c r="N84" s="32">
        <f t="shared" si="30"/>
        <v>3024</v>
      </c>
      <c r="O84" s="26">
        <f t="shared" si="0"/>
        <v>30408</v>
      </c>
      <c r="P84" s="23">
        <f t="shared" si="1"/>
        <v>32256</v>
      </c>
      <c r="Q84" s="23">
        <f t="shared" si="2"/>
        <v>5376</v>
      </c>
      <c r="R84" s="23">
        <f t="shared" si="3"/>
        <v>3528</v>
      </c>
      <c r="S84" s="2">
        <f t="shared" si="4"/>
        <v>69120</v>
      </c>
      <c r="T84" s="23">
        <f t="shared" si="5"/>
        <v>75600</v>
      </c>
      <c r="U84" s="23">
        <f t="shared" si="31"/>
        <v>216288</v>
      </c>
    </row>
    <row r="85" spans="1:21" ht="12.75">
      <c r="A85" s="75" t="s">
        <v>233</v>
      </c>
      <c r="B85" s="2" t="s">
        <v>124</v>
      </c>
      <c r="C85" s="2" t="s">
        <v>1455</v>
      </c>
      <c r="D85" s="2" t="s">
        <v>1069</v>
      </c>
      <c r="E85" s="2" t="s">
        <v>1384</v>
      </c>
      <c r="F85" s="2">
        <v>420</v>
      </c>
      <c r="G85" s="17">
        <v>3.5</v>
      </c>
      <c r="H85" s="2">
        <v>8</v>
      </c>
      <c r="I85" s="22">
        <f t="shared" si="26"/>
        <v>73.5</v>
      </c>
      <c r="J85" s="22">
        <f t="shared" si="27"/>
        <v>168</v>
      </c>
      <c r="K85" s="22">
        <f t="shared" si="28"/>
        <v>168</v>
      </c>
      <c r="L85" s="22">
        <f t="shared" si="32"/>
        <v>73.5</v>
      </c>
      <c r="M85" s="29">
        <f t="shared" si="29"/>
        <v>3024</v>
      </c>
      <c r="N85" s="32">
        <f t="shared" si="30"/>
        <v>1323</v>
      </c>
      <c r="O85" s="26">
        <f t="shared" si="0"/>
        <v>13303.5</v>
      </c>
      <c r="P85" s="23">
        <f t="shared" si="1"/>
        <v>14112</v>
      </c>
      <c r="Q85" s="23">
        <f t="shared" si="2"/>
        <v>2352</v>
      </c>
      <c r="R85" s="23">
        <f t="shared" si="3"/>
        <v>1543.5</v>
      </c>
      <c r="S85" s="2">
        <f t="shared" si="4"/>
        <v>30240</v>
      </c>
      <c r="T85" s="23">
        <f t="shared" si="5"/>
        <v>33075</v>
      </c>
      <c r="U85" s="23">
        <f t="shared" si="31"/>
        <v>94626</v>
      </c>
    </row>
    <row r="86" spans="1:21" ht="12.75">
      <c r="A86" s="75" t="s">
        <v>239</v>
      </c>
      <c r="B86" s="2" t="s">
        <v>124</v>
      </c>
      <c r="C86" s="2" t="s">
        <v>1456</v>
      </c>
      <c r="D86" s="2" t="s">
        <v>1069</v>
      </c>
      <c r="E86" s="2" t="s">
        <v>1384</v>
      </c>
      <c r="F86" s="2">
        <v>420</v>
      </c>
      <c r="G86" s="17">
        <v>3.5</v>
      </c>
      <c r="H86" s="2">
        <v>8</v>
      </c>
      <c r="I86" s="22">
        <f t="shared" si="26"/>
        <v>73.5</v>
      </c>
      <c r="J86" s="22">
        <f t="shared" si="27"/>
        <v>168</v>
      </c>
      <c r="K86" s="22">
        <f t="shared" si="28"/>
        <v>168</v>
      </c>
      <c r="L86" s="22">
        <f t="shared" si="32"/>
        <v>73.5</v>
      </c>
      <c r="M86" s="29">
        <f t="shared" si="29"/>
        <v>3024</v>
      </c>
      <c r="N86" s="32">
        <f t="shared" si="30"/>
        <v>1323</v>
      </c>
      <c r="O86" s="26">
        <f t="shared" si="0"/>
        <v>13303.5</v>
      </c>
      <c r="P86" s="23">
        <f t="shared" si="1"/>
        <v>14112</v>
      </c>
      <c r="Q86" s="23">
        <f t="shared" si="2"/>
        <v>2352</v>
      </c>
      <c r="R86" s="23">
        <f t="shared" si="3"/>
        <v>1543.5</v>
      </c>
      <c r="S86" s="2">
        <f t="shared" si="4"/>
        <v>30240</v>
      </c>
      <c r="T86" s="23">
        <f t="shared" si="5"/>
        <v>33075</v>
      </c>
      <c r="U86" s="23">
        <f t="shared" si="31"/>
        <v>94626</v>
      </c>
    </row>
    <row r="87" spans="1:21" ht="12.75">
      <c r="A87" s="75" t="s">
        <v>240</v>
      </c>
      <c r="B87" s="2" t="s">
        <v>124</v>
      </c>
      <c r="C87" s="2" t="s">
        <v>1098</v>
      </c>
      <c r="D87" s="2" t="s">
        <v>1069</v>
      </c>
      <c r="E87" s="2" t="s">
        <v>1380</v>
      </c>
      <c r="F87" s="2">
        <v>460</v>
      </c>
      <c r="G87" s="17">
        <v>3.5</v>
      </c>
      <c r="H87" s="2">
        <v>8</v>
      </c>
      <c r="I87" s="22">
        <f t="shared" si="26"/>
        <v>80.5</v>
      </c>
      <c r="J87" s="22">
        <f t="shared" si="27"/>
        <v>184</v>
      </c>
      <c r="K87" s="22">
        <f t="shared" si="28"/>
        <v>184</v>
      </c>
      <c r="L87" s="22">
        <f t="shared" si="32"/>
        <v>80.5</v>
      </c>
      <c r="M87" s="29">
        <f t="shared" si="29"/>
        <v>3312</v>
      </c>
      <c r="N87" s="32">
        <f t="shared" si="30"/>
        <v>1449</v>
      </c>
      <c r="O87" s="26">
        <f t="shared" si="0"/>
        <v>14570.5</v>
      </c>
      <c r="P87" s="23">
        <f t="shared" si="1"/>
        <v>15456</v>
      </c>
      <c r="Q87" s="23">
        <f t="shared" si="2"/>
        <v>2576</v>
      </c>
      <c r="R87" s="23">
        <f t="shared" si="3"/>
        <v>1690.5</v>
      </c>
      <c r="S87" s="2">
        <f t="shared" si="4"/>
        <v>33120</v>
      </c>
      <c r="T87" s="23">
        <f t="shared" si="5"/>
        <v>36225</v>
      </c>
      <c r="U87" s="23">
        <f t="shared" si="31"/>
        <v>103638</v>
      </c>
    </row>
    <row r="88" spans="7:21" ht="12.75">
      <c r="G88" s="17"/>
      <c r="H88" s="2"/>
      <c r="I88" s="37">
        <f aca="true" t="shared" si="33" ref="I88:T88">SUM(I56:I87)</f>
        <v>3765.5250000000005</v>
      </c>
      <c r="J88" s="37">
        <f t="shared" si="33"/>
        <v>6272.45</v>
      </c>
      <c r="K88" s="37">
        <f t="shared" si="33"/>
        <v>6272.45</v>
      </c>
      <c r="L88" s="37">
        <f t="shared" si="33"/>
        <v>3765.5250000000005</v>
      </c>
      <c r="M88" s="38">
        <f t="shared" si="33"/>
        <v>112904.1</v>
      </c>
      <c r="N88" s="39">
        <f t="shared" si="33"/>
        <v>67779.45000000001</v>
      </c>
      <c r="O88" s="137">
        <f t="shared" si="33"/>
        <v>681550.9749999999</v>
      </c>
      <c r="P88" s="130">
        <f t="shared" si="33"/>
        <v>526881.5999999999</v>
      </c>
      <c r="Q88" s="130">
        <f t="shared" si="33"/>
        <v>87813.6</v>
      </c>
      <c r="R88" s="130">
        <f t="shared" si="33"/>
        <v>79074.975</v>
      </c>
      <c r="S88" s="130">
        <f t="shared" si="33"/>
        <v>1129032</v>
      </c>
      <c r="T88" s="130">
        <f t="shared" si="33"/>
        <v>1694463.75</v>
      </c>
      <c r="U88" s="130">
        <f t="shared" si="31"/>
        <v>4198816.9</v>
      </c>
    </row>
    <row r="89" spans="8:21" ht="12.75">
      <c r="H89" s="2"/>
      <c r="I89" s="2"/>
      <c r="J89" s="2"/>
      <c r="K89" s="2"/>
      <c r="L89" s="2"/>
      <c r="M89" s="30"/>
      <c r="N89" s="33"/>
      <c r="O89" s="26"/>
      <c r="P89" s="23"/>
      <c r="Q89" s="23"/>
      <c r="R89" s="23"/>
      <c r="S89" s="2"/>
      <c r="T89" s="23"/>
      <c r="U89" s="23"/>
    </row>
    <row r="90" spans="1:21" ht="12.75">
      <c r="A90" s="77" t="s">
        <v>242</v>
      </c>
      <c r="B90" s="2" t="s">
        <v>192</v>
      </c>
      <c r="C90" s="2" t="s">
        <v>1146</v>
      </c>
      <c r="D90" s="2" t="s">
        <v>193</v>
      </c>
      <c r="E90" s="2" t="s">
        <v>195</v>
      </c>
      <c r="F90" s="2">
        <v>5030</v>
      </c>
      <c r="G90" s="2">
        <v>7</v>
      </c>
      <c r="H90" s="2">
        <v>8</v>
      </c>
      <c r="I90" s="22">
        <f aca="true" t="shared" si="34" ref="I90:I97">PRODUCT((F90*0.05),G90)</f>
        <v>1760.5</v>
      </c>
      <c r="J90" s="22">
        <f aca="true" t="shared" si="35" ref="J90:J97">PRODUCT((F90*0.05),H90)</f>
        <v>2012</v>
      </c>
      <c r="K90" s="22">
        <f aca="true" t="shared" si="36" ref="K90:K97">PRODUCT((F90*0.05),H90)</f>
        <v>2012</v>
      </c>
      <c r="L90" s="22">
        <f>PRODUCT((F90*0.05),G90)</f>
        <v>1760.5</v>
      </c>
      <c r="M90" s="29">
        <f aca="true" t="shared" si="37" ref="M90:M97">PRODUCT((F90*0.9),H90)</f>
        <v>36216</v>
      </c>
      <c r="N90" s="32">
        <f aca="true" t="shared" si="38" ref="N90:N97">PRODUCT(F90*0.9,G90)</f>
        <v>31689</v>
      </c>
      <c r="O90" s="26">
        <f t="shared" si="0"/>
        <v>318650.5</v>
      </c>
      <c r="P90" s="23">
        <f t="shared" si="1"/>
        <v>169008</v>
      </c>
      <c r="Q90" s="23">
        <f t="shared" si="2"/>
        <v>28168</v>
      </c>
      <c r="R90" s="23">
        <f t="shared" si="3"/>
        <v>36970.5</v>
      </c>
      <c r="S90" s="2">
        <f t="shared" si="4"/>
        <v>362160</v>
      </c>
      <c r="T90" s="23">
        <f t="shared" si="5"/>
        <v>792225</v>
      </c>
      <c r="U90" s="23">
        <f aca="true" t="shared" si="39" ref="U90:U98">SUM(O90:T90)</f>
        <v>1707182</v>
      </c>
    </row>
    <row r="91" spans="1:21" ht="12.75">
      <c r="A91" s="77" t="s">
        <v>270</v>
      </c>
      <c r="B91" s="2" t="s">
        <v>192</v>
      </c>
      <c r="C91" s="2" t="s">
        <v>1155</v>
      </c>
      <c r="D91" s="2" t="s">
        <v>221</v>
      </c>
      <c r="E91" s="2" t="s">
        <v>67</v>
      </c>
      <c r="F91" s="2">
        <v>520</v>
      </c>
      <c r="G91" s="17">
        <v>4.5</v>
      </c>
      <c r="H91" s="2">
        <v>8</v>
      </c>
      <c r="I91" s="22">
        <f t="shared" si="34"/>
        <v>117</v>
      </c>
      <c r="J91" s="22">
        <f t="shared" si="35"/>
        <v>208</v>
      </c>
      <c r="K91" s="22">
        <f t="shared" si="36"/>
        <v>208</v>
      </c>
      <c r="L91" s="22">
        <f aca="true" t="shared" si="40" ref="L91:L97">PRODUCT((F91*0.05),G91)</f>
        <v>117</v>
      </c>
      <c r="M91" s="29">
        <f t="shared" si="37"/>
        <v>3744</v>
      </c>
      <c r="N91" s="32">
        <f t="shared" si="38"/>
        <v>2106</v>
      </c>
      <c r="O91" s="26">
        <f t="shared" si="0"/>
        <v>21177</v>
      </c>
      <c r="P91" s="23">
        <f t="shared" si="1"/>
        <v>17472</v>
      </c>
      <c r="Q91" s="23">
        <f t="shared" si="2"/>
        <v>2912</v>
      </c>
      <c r="R91" s="23">
        <f t="shared" si="3"/>
        <v>2457</v>
      </c>
      <c r="S91" s="2">
        <f t="shared" si="4"/>
        <v>37440</v>
      </c>
      <c r="T91" s="23">
        <f t="shared" si="5"/>
        <v>52650</v>
      </c>
      <c r="U91" s="23">
        <f t="shared" si="39"/>
        <v>134108</v>
      </c>
    </row>
    <row r="92" spans="1:21" ht="12.75">
      <c r="A92" s="77" t="s">
        <v>272</v>
      </c>
      <c r="B92" s="2" t="s">
        <v>192</v>
      </c>
      <c r="C92" s="2" t="s">
        <v>1156</v>
      </c>
      <c r="D92" s="2" t="s">
        <v>222</v>
      </c>
      <c r="E92" s="2" t="s">
        <v>218</v>
      </c>
      <c r="F92" s="2">
        <v>524</v>
      </c>
      <c r="G92" s="17">
        <v>4.5</v>
      </c>
      <c r="H92" s="2">
        <v>8</v>
      </c>
      <c r="I92" s="22">
        <f t="shared" si="34"/>
        <v>117.9</v>
      </c>
      <c r="J92" s="22">
        <f t="shared" si="35"/>
        <v>209.60000000000002</v>
      </c>
      <c r="K92" s="22">
        <f t="shared" si="36"/>
        <v>209.60000000000002</v>
      </c>
      <c r="L92" s="22">
        <f t="shared" si="40"/>
        <v>117.9</v>
      </c>
      <c r="M92" s="29">
        <f t="shared" si="37"/>
        <v>3772.8</v>
      </c>
      <c r="N92" s="32">
        <f t="shared" si="38"/>
        <v>2122.2000000000003</v>
      </c>
      <c r="O92" s="26">
        <f t="shared" si="0"/>
        <v>21339.9</v>
      </c>
      <c r="P92" s="23">
        <f t="shared" si="1"/>
        <v>17606.4</v>
      </c>
      <c r="Q92" s="23">
        <f t="shared" si="2"/>
        <v>2934.4000000000005</v>
      </c>
      <c r="R92" s="23">
        <f t="shared" si="3"/>
        <v>2475.9</v>
      </c>
      <c r="S92" s="2">
        <f t="shared" si="4"/>
        <v>37728</v>
      </c>
      <c r="T92" s="23">
        <f t="shared" si="5"/>
        <v>53055.00000000001</v>
      </c>
      <c r="U92" s="23">
        <f t="shared" si="39"/>
        <v>135139.6</v>
      </c>
    </row>
    <row r="93" spans="1:21" ht="12.75">
      <c r="A93" s="77" t="s">
        <v>276</v>
      </c>
      <c r="B93" s="2" t="s">
        <v>192</v>
      </c>
      <c r="C93" s="2" t="s">
        <v>1157</v>
      </c>
      <c r="D93" s="2" t="s">
        <v>223</v>
      </c>
      <c r="E93" s="2" t="s">
        <v>61</v>
      </c>
      <c r="F93" s="2">
        <v>530</v>
      </c>
      <c r="G93" s="17">
        <v>4.5</v>
      </c>
      <c r="H93" s="2">
        <v>8</v>
      </c>
      <c r="I93" s="22">
        <f t="shared" si="34"/>
        <v>119.25</v>
      </c>
      <c r="J93" s="22">
        <f t="shared" si="35"/>
        <v>212</v>
      </c>
      <c r="K93" s="22">
        <f t="shared" si="36"/>
        <v>212</v>
      </c>
      <c r="L93" s="22">
        <f t="shared" si="40"/>
        <v>119.25</v>
      </c>
      <c r="M93" s="29">
        <f t="shared" si="37"/>
        <v>3816</v>
      </c>
      <c r="N93" s="32">
        <f t="shared" si="38"/>
        <v>2146.5</v>
      </c>
      <c r="O93" s="26">
        <f t="shared" si="0"/>
        <v>21584.25</v>
      </c>
      <c r="P93" s="23">
        <f t="shared" si="1"/>
        <v>17808</v>
      </c>
      <c r="Q93" s="23">
        <f t="shared" si="2"/>
        <v>2968</v>
      </c>
      <c r="R93" s="23">
        <f t="shared" si="3"/>
        <v>2504.25</v>
      </c>
      <c r="S93" s="2">
        <f t="shared" si="4"/>
        <v>38160</v>
      </c>
      <c r="T93" s="23">
        <f t="shared" si="5"/>
        <v>53662.5</v>
      </c>
      <c r="U93" s="23">
        <f t="shared" si="39"/>
        <v>136687</v>
      </c>
    </row>
    <row r="94" spans="1:21" ht="12.75">
      <c r="A94" s="77" t="s">
        <v>278</v>
      </c>
      <c r="B94" s="2" t="s">
        <v>192</v>
      </c>
      <c r="C94" s="2" t="s">
        <v>1158</v>
      </c>
      <c r="D94" s="2" t="s">
        <v>225</v>
      </c>
      <c r="E94" s="2" t="s">
        <v>122</v>
      </c>
      <c r="F94" s="2">
        <v>540</v>
      </c>
      <c r="G94" s="17">
        <v>4.5</v>
      </c>
      <c r="H94" s="2">
        <v>8</v>
      </c>
      <c r="I94" s="22">
        <f t="shared" si="34"/>
        <v>121.5</v>
      </c>
      <c r="J94" s="22">
        <f t="shared" si="35"/>
        <v>216</v>
      </c>
      <c r="K94" s="22">
        <f t="shared" si="36"/>
        <v>216</v>
      </c>
      <c r="L94" s="22">
        <f t="shared" si="40"/>
        <v>121.5</v>
      </c>
      <c r="M94" s="29">
        <f t="shared" si="37"/>
        <v>3888</v>
      </c>
      <c r="N94" s="32">
        <f t="shared" si="38"/>
        <v>2187</v>
      </c>
      <c r="O94" s="26">
        <f t="shared" si="0"/>
        <v>21991.5</v>
      </c>
      <c r="P94" s="23">
        <f t="shared" si="1"/>
        <v>18144</v>
      </c>
      <c r="Q94" s="23">
        <f t="shared" si="2"/>
        <v>3024</v>
      </c>
      <c r="R94" s="23">
        <f t="shared" si="3"/>
        <v>2551.5</v>
      </c>
      <c r="S94" s="2">
        <f t="shared" si="4"/>
        <v>38880</v>
      </c>
      <c r="T94" s="23">
        <f t="shared" si="5"/>
        <v>54675</v>
      </c>
      <c r="U94" s="23">
        <f t="shared" si="39"/>
        <v>139266</v>
      </c>
    </row>
    <row r="95" spans="1:21" ht="12.75">
      <c r="A95" s="77" t="s">
        <v>1103</v>
      </c>
      <c r="B95" s="2" t="s">
        <v>192</v>
      </c>
      <c r="C95" s="2" t="s">
        <v>1159</v>
      </c>
      <c r="D95" s="2" t="s">
        <v>228</v>
      </c>
      <c r="E95" s="2" t="s">
        <v>230</v>
      </c>
      <c r="F95" s="2">
        <v>540</v>
      </c>
      <c r="G95" s="17">
        <v>4.5</v>
      </c>
      <c r="H95" s="2">
        <v>8</v>
      </c>
      <c r="I95" s="22">
        <f t="shared" si="34"/>
        <v>121.5</v>
      </c>
      <c r="J95" s="22">
        <f t="shared" si="35"/>
        <v>216</v>
      </c>
      <c r="K95" s="22">
        <f t="shared" si="36"/>
        <v>216</v>
      </c>
      <c r="L95" s="22">
        <f t="shared" si="40"/>
        <v>121.5</v>
      </c>
      <c r="M95" s="29">
        <f t="shared" si="37"/>
        <v>3888</v>
      </c>
      <c r="N95" s="32">
        <f t="shared" si="38"/>
        <v>2187</v>
      </c>
      <c r="O95" s="26">
        <f t="shared" si="0"/>
        <v>21991.5</v>
      </c>
      <c r="P95" s="23">
        <f t="shared" si="1"/>
        <v>18144</v>
      </c>
      <c r="Q95" s="23">
        <f t="shared" si="2"/>
        <v>3024</v>
      </c>
      <c r="R95" s="23">
        <f t="shared" si="3"/>
        <v>2551.5</v>
      </c>
      <c r="S95" s="2">
        <f t="shared" si="4"/>
        <v>38880</v>
      </c>
      <c r="T95" s="23">
        <f t="shared" si="5"/>
        <v>54675</v>
      </c>
      <c r="U95" s="23">
        <f t="shared" si="39"/>
        <v>139266</v>
      </c>
    </row>
    <row r="96" spans="1:21" ht="12.75">
      <c r="A96" s="77" t="s">
        <v>282</v>
      </c>
      <c r="B96" s="2" t="s">
        <v>192</v>
      </c>
      <c r="C96" s="2" t="s">
        <v>1160</v>
      </c>
      <c r="D96" s="2" t="s">
        <v>232</v>
      </c>
      <c r="E96" s="2" t="s">
        <v>122</v>
      </c>
      <c r="F96" s="2">
        <v>540</v>
      </c>
      <c r="G96" s="17">
        <v>4.5</v>
      </c>
      <c r="H96" s="2">
        <v>8</v>
      </c>
      <c r="I96" s="22">
        <f t="shared" si="34"/>
        <v>121.5</v>
      </c>
      <c r="J96" s="22">
        <f t="shared" si="35"/>
        <v>216</v>
      </c>
      <c r="K96" s="22">
        <f t="shared" si="36"/>
        <v>216</v>
      </c>
      <c r="L96" s="22">
        <f t="shared" si="40"/>
        <v>121.5</v>
      </c>
      <c r="M96" s="29">
        <f t="shared" si="37"/>
        <v>3888</v>
      </c>
      <c r="N96" s="32">
        <f t="shared" si="38"/>
        <v>2187</v>
      </c>
      <c r="O96" s="26">
        <f aca="true" t="shared" si="41" ref="O96:O180">PRODUCT(I96,181)</f>
        <v>21991.5</v>
      </c>
      <c r="P96" s="23">
        <f aca="true" t="shared" si="42" ref="P96:P180">PRODUCT(J96,84)</f>
        <v>18144</v>
      </c>
      <c r="Q96" s="23">
        <f aca="true" t="shared" si="43" ref="Q96:Q180">PRODUCT(K96,14)</f>
        <v>3024</v>
      </c>
      <c r="R96" s="23">
        <f aca="true" t="shared" si="44" ref="R96:R180">PRODUCT(L96,21)</f>
        <v>2551.5</v>
      </c>
      <c r="S96" s="2">
        <f aca="true" t="shared" si="45" ref="S96:S180">PRODUCT(M96,10)</f>
        <v>38880</v>
      </c>
      <c r="T96" s="23">
        <f aca="true" t="shared" si="46" ref="T96:T180">PRODUCT(N96,25)</f>
        <v>54675</v>
      </c>
      <c r="U96" s="23">
        <f t="shared" si="39"/>
        <v>139266</v>
      </c>
    </row>
    <row r="97" spans="1:21" ht="12.75">
      <c r="A97" s="77" t="s">
        <v>288</v>
      </c>
      <c r="B97" s="2" t="s">
        <v>192</v>
      </c>
      <c r="C97" s="2" t="s">
        <v>1104</v>
      </c>
      <c r="D97" s="2" t="s">
        <v>1069</v>
      </c>
      <c r="E97" s="2" t="s">
        <v>1106</v>
      </c>
      <c r="F97" s="2">
        <v>550</v>
      </c>
      <c r="G97" s="17">
        <v>3.5</v>
      </c>
      <c r="H97" s="2">
        <v>8</v>
      </c>
      <c r="I97" s="22">
        <f t="shared" si="34"/>
        <v>96.25</v>
      </c>
      <c r="J97" s="22">
        <f t="shared" si="35"/>
        <v>220</v>
      </c>
      <c r="K97" s="22">
        <f t="shared" si="36"/>
        <v>220</v>
      </c>
      <c r="L97" s="22">
        <f t="shared" si="40"/>
        <v>96.25</v>
      </c>
      <c r="M97" s="29">
        <f t="shared" si="37"/>
        <v>3960</v>
      </c>
      <c r="N97" s="32">
        <f t="shared" si="38"/>
        <v>1732.5</v>
      </c>
      <c r="O97" s="26">
        <f t="shared" si="41"/>
        <v>17421.25</v>
      </c>
      <c r="P97" s="23">
        <f t="shared" si="42"/>
        <v>18480</v>
      </c>
      <c r="Q97" s="23">
        <f t="shared" si="43"/>
        <v>3080</v>
      </c>
      <c r="R97" s="23">
        <f t="shared" si="44"/>
        <v>2021.25</v>
      </c>
      <c r="S97" s="2">
        <f t="shared" si="45"/>
        <v>39600</v>
      </c>
      <c r="T97" s="23">
        <f t="shared" si="46"/>
        <v>43312.5</v>
      </c>
      <c r="U97" s="23">
        <f t="shared" si="39"/>
        <v>123915</v>
      </c>
    </row>
    <row r="98" spans="7:21" ht="12.75">
      <c r="G98" s="17"/>
      <c r="H98" s="2"/>
      <c r="I98" s="37">
        <f aca="true" t="shared" si="47" ref="I98:N98">SUM(I90:I97)</f>
        <v>2575.4</v>
      </c>
      <c r="J98" s="37">
        <f t="shared" si="47"/>
        <v>3509.6</v>
      </c>
      <c r="K98" s="37">
        <f t="shared" si="47"/>
        <v>3509.6</v>
      </c>
      <c r="L98" s="37">
        <f t="shared" si="47"/>
        <v>2575.4</v>
      </c>
      <c r="M98" s="38">
        <f t="shared" si="47"/>
        <v>63172.8</v>
      </c>
      <c r="N98" s="39">
        <f t="shared" si="47"/>
        <v>46357.2</v>
      </c>
      <c r="O98" s="137">
        <f aca="true" t="shared" si="48" ref="O98:T98">SUM(O90:O97)</f>
        <v>466147.4</v>
      </c>
      <c r="P98" s="130">
        <f t="shared" si="48"/>
        <v>294806.4</v>
      </c>
      <c r="Q98" s="130">
        <f t="shared" si="48"/>
        <v>49134.4</v>
      </c>
      <c r="R98" s="130">
        <f t="shared" si="48"/>
        <v>54083.4</v>
      </c>
      <c r="S98" s="130">
        <f t="shared" si="48"/>
        <v>631728</v>
      </c>
      <c r="T98" s="130">
        <f t="shared" si="48"/>
        <v>1158930</v>
      </c>
      <c r="U98" s="130">
        <f t="shared" si="39"/>
        <v>2654829.6</v>
      </c>
    </row>
    <row r="99" spans="8:21" ht="12.75">
      <c r="H99" s="2"/>
      <c r="I99" s="2"/>
      <c r="J99" s="2"/>
      <c r="K99" s="2"/>
      <c r="L99" s="2"/>
      <c r="M99" s="30"/>
      <c r="N99" s="33"/>
      <c r="O99" s="26"/>
      <c r="P99" s="23"/>
      <c r="Q99" s="23"/>
      <c r="R99" s="23"/>
      <c r="S99" s="2"/>
      <c r="T99" s="23"/>
      <c r="U99" s="23"/>
    </row>
    <row r="100" spans="1:21" ht="12.75">
      <c r="A100" s="74" t="s">
        <v>1107</v>
      </c>
      <c r="B100" s="2" t="s">
        <v>234</v>
      </c>
      <c r="C100" s="2" t="s">
        <v>1161</v>
      </c>
      <c r="D100" s="2" t="s">
        <v>235</v>
      </c>
      <c r="E100" s="2" t="s">
        <v>237</v>
      </c>
      <c r="F100" s="2">
        <v>2142</v>
      </c>
      <c r="G100" s="2">
        <v>7</v>
      </c>
      <c r="H100" s="2">
        <v>8</v>
      </c>
      <c r="I100" s="22">
        <f>PRODUCT((F100*0.05),G100)</f>
        <v>749.7</v>
      </c>
      <c r="J100" s="22">
        <f>PRODUCT((F100*0.05),H100)</f>
        <v>856.8000000000001</v>
      </c>
      <c r="K100" s="22">
        <f>PRODUCT((F100*0.05),H100)</f>
        <v>856.8000000000001</v>
      </c>
      <c r="L100" s="22">
        <f>PRODUCT((F100*0.05),G100)</f>
        <v>749.7</v>
      </c>
      <c r="M100" s="29">
        <f>PRODUCT((F100*0.9),H100)</f>
        <v>15422.4</v>
      </c>
      <c r="N100" s="32">
        <f>PRODUCT(F100*0.9,G100)</f>
        <v>13494.6</v>
      </c>
      <c r="O100" s="26">
        <f t="shared" si="41"/>
        <v>135695.7</v>
      </c>
      <c r="P100" s="23">
        <f t="shared" si="42"/>
        <v>71971.20000000001</v>
      </c>
      <c r="Q100" s="23">
        <f t="shared" si="43"/>
        <v>11995.2</v>
      </c>
      <c r="R100" s="23">
        <f t="shared" si="44"/>
        <v>15743.7</v>
      </c>
      <c r="S100" s="2">
        <f t="shared" si="45"/>
        <v>154224</v>
      </c>
      <c r="T100" s="23">
        <f t="shared" si="46"/>
        <v>337365</v>
      </c>
      <c r="U100" s="23">
        <f>SUM(O100:T100)</f>
        <v>726994.8</v>
      </c>
    </row>
    <row r="101" spans="1:21" ht="12.75">
      <c r="A101" s="74" t="s">
        <v>300</v>
      </c>
      <c r="B101" s="2" t="s">
        <v>234</v>
      </c>
      <c r="C101" s="2" t="s">
        <v>1165</v>
      </c>
      <c r="D101" s="2" t="s">
        <v>245</v>
      </c>
      <c r="E101" s="2" t="s">
        <v>247</v>
      </c>
      <c r="F101" s="2">
        <v>470</v>
      </c>
      <c r="G101" s="17">
        <v>4.5</v>
      </c>
      <c r="H101" s="2">
        <v>8</v>
      </c>
      <c r="I101" s="22">
        <f>PRODUCT((F101*0.05),G101)</f>
        <v>105.75</v>
      </c>
      <c r="J101" s="22">
        <f>PRODUCT((F101*0.05),H101)</f>
        <v>188</v>
      </c>
      <c r="K101" s="22">
        <f>PRODUCT((F101*0.05),H101)</f>
        <v>188</v>
      </c>
      <c r="L101" s="22">
        <f>PRODUCT((F101*0.05),G101)</f>
        <v>105.75</v>
      </c>
      <c r="M101" s="29">
        <f>PRODUCT((F101*0.9),H101)</f>
        <v>3384</v>
      </c>
      <c r="N101" s="32">
        <f>PRODUCT(F101*0.9,G101)</f>
        <v>1903.5</v>
      </c>
      <c r="O101" s="26">
        <f t="shared" si="41"/>
        <v>19140.75</v>
      </c>
      <c r="P101" s="23">
        <f t="shared" si="42"/>
        <v>15792</v>
      </c>
      <c r="Q101" s="23">
        <f t="shared" si="43"/>
        <v>2632</v>
      </c>
      <c r="R101" s="23">
        <f t="shared" si="44"/>
        <v>2220.75</v>
      </c>
      <c r="S101" s="2">
        <f t="shared" si="45"/>
        <v>33840</v>
      </c>
      <c r="T101" s="23">
        <f t="shared" si="46"/>
        <v>47587.5</v>
      </c>
      <c r="U101" s="23">
        <f>SUM(O101:T101)</f>
        <v>121213</v>
      </c>
    </row>
    <row r="102" spans="1:21" ht="12.75">
      <c r="A102" s="74" t="s">
        <v>1109</v>
      </c>
      <c r="B102" s="2" t="s">
        <v>234</v>
      </c>
      <c r="C102" s="2" t="s">
        <v>1167</v>
      </c>
      <c r="D102" s="2" t="s">
        <v>250</v>
      </c>
      <c r="E102" s="2" t="s">
        <v>252</v>
      </c>
      <c r="F102" s="2">
        <v>460</v>
      </c>
      <c r="G102" s="17">
        <v>4.5</v>
      </c>
      <c r="H102" s="2">
        <v>8</v>
      </c>
      <c r="I102" s="22">
        <f>PRODUCT((F102*0.05),G102)</f>
        <v>103.5</v>
      </c>
      <c r="J102" s="22">
        <f>PRODUCT((F102*0.05),H102)</f>
        <v>184</v>
      </c>
      <c r="K102" s="22">
        <f>PRODUCT((F102*0.05),H102)</f>
        <v>184</v>
      </c>
      <c r="L102" s="22">
        <f>PRODUCT((F102*0.05),G102)</f>
        <v>103.5</v>
      </c>
      <c r="M102" s="29">
        <f>PRODUCT((F102*0.9),H102)</f>
        <v>3312</v>
      </c>
      <c r="N102" s="32">
        <f>PRODUCT(F102*0.9,G102)</f>
        <v>1863</v>
      </c>
      <c r="O102" s="26">
        <f t="shared" si="41"/>
        <v>18733.5</v>
      </c>
      <c r="P102" s="23">
        <f t="shared" si="42"/>
        <v>15456</v>
      </c>
      <c r="Q102" s="23">
        <f t="shared" si="43"/>
        <v>2576</v>
      </c>
      <c r="R102" s="23">
        <f t="shared" si="44"/>
        <v>2173.5</v>
      </c>
      <c r="S102" s="2">
        <f t="shared" si="45"/>
        <v>33120</v>
      </c>
      <c r="T102" s="23">
        <f t="shared" si="46"/>
        <v>46575</v>
      </c>
      <c r="U102" s="23">
        <f>SUM(O102:T102)</f>
        <v>118634</v>
      </c>
    </row>
    <row r="103" spans="1:21" ht="12.75">
      <c r="A103" s="74" t="s">
        <v>1111</v>
      </c>
      <c r="B103" s="2" t="s">
        <v>234</v>
      </c>
      <c r="C103" s="2" t="s">
        <v>1169</v>
      </c>
      <c r="D103" s="2" t="s">
        <v>258</v>
      </c>
      <c r="E103" s="2" t="s">
        <v>252</v>
      </c>
      <c r="F103" s="2">
        <v>460</v>
      </c>
      <c r="G103" s="17">
        <v>4.5</v>
      </c>
      <c r="H103" s="2">
        <v>8</v>
      </c>
      <c r="I103" s="22">
        <f>PRODUCT((F103*0.05),G103)</f>
        <v>103.5</v>
      </c>
      <c r="J103" s="22">
        <f>PRODUCT((F103*0.05),H103)</f>
        <v>184</v>
      </c>
      <c r="K103" s="22">
        <f>PRODUCT((F103*0.05),H103)</f>
        <v>184</v>
      </c>
      <c r="L103" s="22">
        <f>PRODUCT((F103*0.05),G103)</f>
        <v>103.5</v>
      </c>
      <c r="M103" s="29">
        <f>PRODUCT((F103*0.9),H103)</f>
        <v>3312</v>
      </c>
      <c r="N103" s="32">
        <f>PRODUCT(F103*0.9,G103)</f>
        <v>1863</v>
      </c>
      <c r="O103" s="26">
        <f t="shared" si="41"/>
        <v>18733.5</v>
      </c>
      <c r="P103" s="23">
        <f t="shared" si="42"/>
        <v>15456</v>
      </c>
      <c r="Q103" s="23">
        <f t="shared" si="43"/>
        <v>2576</v>
      </c>
      <c r="R103" s="23">
        <f t="shared" si="44"/>
        <v>2173.5</v>
      </c>
      <c r="S103" s="2">
        <f t="shared" si="45"/>
        <v>33120</v>
      </c>
      <c r="T103" s="23">
        <f t="shared" si="46"/>
        <v>46575</v>
      </c>
      <c r="U103" s="23">
        <f>SUM(O103:T103)</f>
        <v>118634</v>
      </c>
    </row>
    <row r="104" spans="7:21" ht="12.75">
      <c r="G104" s="17"/>
      <c r="H104" s="2"/>
      <c r="I104" s="37">
        <f aca="true" t="shared" si="49" ref="I104:N104">SUM(I100:I103)</f>
        <v>1062.45</v>
      </c>
      <c r="J104" s="37">
        <f t="shared" si="49"/>
        <v>1412.8000000000002</v>
      </c>
      <c r="K104" s="37">
        <f t="shared" si="49"/>
        <v>1412.8000000000002</v>
      </c>
      <c r="L104" s="37">
        <f t="shared" si="49"/>
        <v>1062.45</v>
      </c>
      <c r="M104" s="38">
        <f t="shared" si="49"/>
        <v>25430.4</v>
      </c>
      <c r="N104" s="39">
        <f t="shared" si="49"/>
        <v>19124.1</v>
      </c>
      <c r="O104" s="137">
        <f aca="true" t="shared" si="50" ref="O104:T104">SUM(O100:O103)</f>
        <v>192303.45</v>
      </c>
      <c r="P104" s="130">
        <f t="shared" si="50"/>
        <v>118675.20000000001</v>
      </c>
      <c r="Q104" s="130">
        <f t="shared" si="50"/>
        <v>19779.2</v>
      </c>
      <c r="R104" s="130">
        <f t="shared" si="50"/>
        <v>22311.45</v>
      </c>
      <c r="S104" s="130">
        <f t="shared" si="50"/>
        <v>254304</v>
      </c>
      <c r="T104" s="130">
        <f t="shared" si="50"/>
        <v>478102.5</v>
      </c>
      <c r="U104" s="130">
        <f>SUM(O104:T104)</f>
        <v>1085475.8</v>
      </c>
    </row>
    <row r="105" spans="8:21" ht="12.75">
      <c r="H105" s="2"/>
      <c r="I105" s="2"/>
      <c r="J105" s="2"/>
      <c r="K105" s="2"/>
      <c r="L105" s="2"/>
      <c r="M105" s="30"/>
      <c r="N105" s="33"/>
      <c r="O105" s="26"/>
      <c r="P105" s="23"/>
      <c r="Q105" s="23"/>
      <c r="R105" s="23"/>
      <c r="S105" s="2"/>
      <c r="T105" s="23"/>
      <c r="U105" s="23"/>
    </row>
    <row r="106" spans="1:21" ht="12.75">
      <c r="A106" s="79" t="s">
        <v>317</v>
      </c>
      <c r="B106" s="2" t="s">
        <v>262</v>
      </c>
      <c r="C106" s="2" t="s">
        <v>1172</v>
      </c>
      <c r="D106" s="2" t="s">
        <v>263</v>
      </c>
      <c r="E106" s="2" t="s">
        <v>265</v>
      </c>
      <c r="F106" s="2">
        <v>1410</v>
      </c>
      <c r="G106" s="2">
        <v>7</v>
      </c>
      <c r="H106" s="2">
        <v>8</v>
      </c>
      <c r="I106" s="22">
        <f>PRODUCT((F106*0.05),G106)</f>
        <v>493.5</v>
      </c>
      <c r="J106" s="22">
        <f>PRODUCT((F106*0.05),H106)</f>
        <v>564</v>
      </c>
      <c r="K106" s="22">
        <f>PRODUCT((F106*0.05),H106)</f>
        <v>564</v>
      </c>
      <c r="L106" s="22">
        <f>PRODUCT((F106*0.05),G106)</f>
        <v>493.5</v>
      </c>
      <c r="M106" s="29">
        <f>PRODUCT((F106*0.9),H106)</f>
        <v>10152</v>
      </c>
      <c r="N106" s="32">
        <f>PRODUCT(F106*0.9,G106)</f>
        <v>8883</v>
      </c>
      <c r="O106" s="26">
        <f t="shared" si="41"/>
        <v>89323.5</v>
      </c>
      <c r="P106" s="23">
        <f t="shared" si="42"/>
        <v>47376</v>
      </c>
      <c r="Q106" s="23">
        <f t="shared" si="43"/>
        <v>7896</v>
      </c>
      <c r="R106" s="23">
        <f t="shared" si="44"/>
        <v>10363.5</v>
      </c>
      <c r="S106" s="2">
        <f t="shared" si="45"/>
        <v>101520</v>
      </c>
      <c r="T106" s="23">
        <f t="shared" si="46"/>
        <v>222075</v>
      </c>
      <c r="U106" s="23">
        <f>SUM(O106:T106)</f>
        <v>478554</v>
      </c>
    </row>
    <row r="107" spans="1:21" ht="12.75">
      <c r="A107" s="79" t="s">
        <v>1112</v>
      </c>
      <c r="B107" s="2" t="s">
        <v>262</v>
      </c>
      <c r="C107" s="2" t="s">
        <v>1171</v>
      </c>
      <c r="D107" s="2" t="s">
        <v>267</v>
      </c>
      <c r="E107" s="2" t="s">
        <v>269</v>
      </c>
      <c r="F107" s="2">
        <v>450</v>
      </c>
      <c r="G107" s="17">
        <v>4.5</v>
      </c>
      <c r="H107" s="2">
        <v>8</v>
      </c>
      <c r="I107" s="22">
        <f>PRODUCT((F107*0.05),G107)</f>
        <v>101.25</v>
      </c>
      <c r="J107" s="22">
        <f>PRODUCT((F107*0.05),H107)</f>
        <v>180</v>
      </c>
      <c r="K107" s="22">
        <f>PRODUCT((F107*0.05),H107)</f>
        <v>180</v>
      </c>
      <c r="L107" s="22">
        <f>PRODUCT((F107*0.05),G107)</f>
        <v>101.25</v>
      </c>
      <c r="M107" s="29">
        <f>PRODUCT((F107*0.9),H107)</f>
        <v>3240</v>
      </c>
      <c r="N107" s="32">
        <f>PRODUCT(F107*0.9,G107)</f>
        <v>1822.5</v>
      </c>
      <c r="O107" s="26">
        <f t="shared" si="41"/>
        <v>18326.25</v>
      </c>
      <c r="P107" s="23">
        <f t="shared" si="42"/>
        <v>15120</v>
      </c>
      <c r="Q107" s="23">
        <f t="shared" si="43"/>
        <v>2520</v>
      </c>
      <c r="R107" s="23">
        <f t="shared" si="44"/>
        <v>2126.25</v>
      </c>
      <c r="S107" s="2">
        <f t="shared" si="45"/>
        <v>32400</v>
      </c>
      <c r="T107" s="23">
        <f t="shared" si="46"/>
        <v>45562.5</v>
      </c>
      <c r="U107" s="23">
        <f>SUM(O107:T107)</f>
        <v>116055</v>
      </c>
    </row>
    <row r="108" spans="1:21" ht="12.75">
      <c r="A108" s="79" t="s">
        <v>326</v>
      </c>
      <c r="B108" s="2" t="s">
        <v>262</v>
      </c>
      <c r="C108" s="2" t="s">
        <v>1174</v>
      </c>
      <c r="D108" s="2" t="s">
        <v>273</v>
      </c>
      <c r="E108" s="2" t="s">
        <v>275</v>
      </c>
      <c r="F108" s="2">
        <v>450</v>
      </c>
      <c r="G108" s="17">
        <v>4.5</v>
      </c>
      <c r="H108" s="2">
        <v>8</v>
      </c>
      <c r="I108" s="22">
        <f>PRODUCT((F108*0.05),G108)</f>
        <v>101.25</v>
      </c>
      <c r="J108" s="22">
        <f>PRODUCT((F108*0.05),H108)</f>
        <v>180</v>
      </c>
      <c r="K108" s="22">
        <f>PRODUCT((F108*0.05),H108)</f>
        <v>180</v>
      </c>
      <c r="L108" s="22">
        <f>PRODUCT((F108*0.05),G108)</f>
        <v>101.25</v>
      </c>
      <c r="M108" s="29">
        <f>PRODUCT((F108*0.9),H108)</f>
        <v>3240</v>
      </c>
      <c r="N108" s="32">
        <f>PRODUCT(F108*0.9,G108)</f>
        <v>1822.5</v>
      </c>
      <c r="O108" s="26">
        <f t="shared" si="41"/>
        <v>18326.25</v>
      </c>
      <c r="P108" s="23">
        <f t="shared" si="42"/>
        <v>15120</v>
      </c>
      <c r="Q108" s="23">
        <f t="shared" si="43"/>
        <v>2520</v>
      </c>
      <c r="R108" s="23">
        <f t="shared" si="44"/>
        <v>2126.25</v>
      </c>
      <c r="S108" s="2">
        <f t="shared" si="45"/>
        <v>32400</v>
      </c>
      <c r="T108" s="23">
        <f t="shared" si="46"/>
        <v>45562.5</v>
      </c>
      <c r="U108" s="23">
        <f>SUM(O108:T108)</f>
        <v>116055</v>
      </c>
    </row>
    <row r="109" spans="1:21" ht="12.75">
      <c r="A109" s="79" t="s">
        <v>331</v>
      </c>
      <c r="B109" s="2" t="s">
        <v>262</v>
      </c>
      <c r="C109" s="2" t="s">
        <v>1176</v>
      </c>
      <c r="D109" s="2" t="s">
        <v>279</v>
      </c>
      <c r="E109" s="2" t="s">
        <v>275</v>
      </c>
      <c r="F109" s="2">
        <v>450</v>
      </c>
      <c r="G109" s="17">
        <v>4.5</v>
      </c>
      <c r="H109" s="2">
        <v>8</v>
      </c>
      <c r="I109" s="22">
        <f>PRODUCT((F109*0.05),G109)</f>
        <v>101.25</v>
      </c>
      <c r="J109" s="22">
        <f>PRODUCT((F109*0.05),H109)</f>
        <v>180</v>
      </c>
      <c r="K109" s="22">
        <f>PRODUCT((F109*0.05),H109)</f>
        <v>180</v>
      </c>
      <c r="L109" s="22">
        <f>PRODUCT((F109*0.05),G109)</f>
        <v>101.25</v>
      </c>
      <c r="M109" s="29">
        <f>PRODUCT((F109*0.9),H109)</f>
        <v>3240</v>
      </c>
      <c r="N109" s="32">
        <f>PRODUCT(F109*0.9,G109)</f>
        <v>1822.5</v>
      </c>
      <c r="O109" s="26">
        <f t="shared" si="41"/>
        <v>18326.25</v>
      </c>
      <c r="P109" s="23">
        <f t="shared" si="42"/>
        <v>15120</v>
      </c>
      <c r="Q109" s="23">
        <f t="shared" si="43"/>
        <v>2520</v>
      </c>
      <c r="R109" s="23">
        <f t="shared" si="44"/>
        <v>2126.25</v>
      </c>
      <c r="S109" s="2">
        <f t="shared" si="45"/>
        <v>32400</v>
      </c>
      <c r="T109" s="23">
        <f t="shared" si="46"/>
        <v>45562.5</v>
      </c>
      <c r="U109" s="23">
        <f>SUM(O109:T109)</f>
        <v>116055</v>
      </c>
    </row>
    <row r="110" spans="8:21" ht="12.75">
      <c r="H110" s="2"/>
      <c r="I110" s="2"/>
      <c r="J110" s="2"/>
      <c r="K110" s="2"/>
      <c r="L110" s="22"/>
      <c r="M110" s="30"/>
      <c r="N110" s="33"/>
      <c r="O110" s="26"/>
      <c r="P110" s="23"/>
      <c r="Q110" s="23"/>
      <c r="R110" s="23"/>
      <c r="S110" s="2"/>
      <c r="T110" s="23"/>
      <c r="U110" s="23"/>
    </row>
    <row r="111" spans="1:21" ht="12.75">
      <c r="A111" s="78" t="s">
        <v>338</v>
      </c>
      <c r="B111" s="2" t="s">
        <v>1397</v>
      </c>
      <c r="C111" s="2" t="s">
        <v>1398</v>
      </c>
      <c r="D111" s="2" t="s">
        <v>1069</v>
      </c>
      <c r="E111" s="2" t="s">
        <v>1410</v>
      </c>
      <c r="F111" s="2">
        <v>800</v>
      </c>
      <c r="G111" s="17">
        <v>3.5</v>
      </c>
      <c r="H111" s="2">
        <v>8</v>
      </c>
      <c r="I111" s="22">
        <f>PRODUCT((F111*0.05),G111)</f>
        <v>140</v>
      </c>
      <c r="J111" s="22">
        <f>PRODUCT((F111*0.05),H111)</f>
        <v>320</v>
      </c>
      <c r="K111" s="22">
        <f>PRODUCT((F111*0.05),H111)</f>
        <v>320</v>
      </c>
      <c r="L111" s="22">
        <f>PRODUCT((F111*0.05),G111)</f>
        <v>140</v>
      </c>
      <c r="M111" s="29">
        <f>PRODUCT((F111*0.9),H111)</f>
        <v>5760</v>
      </c>
      <c r="N111" s="32">
        <f>PRODUCT(F111*0.9,G111)</f>
        <v>2520</v>
      </c>
      <c r="O111" s="26">
        <f t="shared" si="41"/>
        <v>25340</v>
      </c>
      <c r="P111" s="23">
        <f t="shared" si="42"/>
        <v>26880</v>
      </c>
      <c r="Q111" s="23">
        <f t="shared" si="43"/>
        <v>4480</v>
      </c>
      <c r="R111" s="23">
        <f t="shared" si="44"/>
        <v>2940</v>
      </c>
      <c r="S111" s="2">
        <f t="shared" si="45"/>
        <v>57600</v>
      </c>
      <c r="T111" s="23">
        <f t="shared" si="46"/>
        <v>63000</v>
      </c>
      <c r="U111" s="23">
        <f>SUM(O111:T111)</f>
        <v>180240</v>
      </c>
    </row>
    <row r="112" spans="1:21" ht="12.75">
      <c r="A112" s="78" t="s">
        <v>351</v>
      </c>
      <c r="B112" s="2" t="s">
        <v>1397</v>
      </c>
      <c r="C112" s="2" t="s">
        <v>1400</v>
      </c>
      <c r="D112" s="2" t="s">
        <v>1069</v>
      </c>
      <c r="E112" s="2" t="s">
        <v>1411</v>
      </c>
      <c r="F112" s="2">
        <v>750</v>
      </c>
      <c r="G112" s="17">
        <v>3.5</v>
      </c>
      <c r="H112" s="2">
        <v>8</v>
      </c>
      <c r="I112" s="22">
        <f>PRODUCT((F112*0.05),G112)</f>
        <v>131.25</v>
      </c>
      <c r="J112" s="22">
        <f>PRODUCT((F112*0.05),H112)</f>
        <v>300</v>
      </c>
      <c r="K112" s="22">
        <f>PRODUCT((F112*0.05),H112)</f>
        <v>300</v>
      </c>
      <c r="L112" s="22">
        <f>PRODUCT((F112*0.05),G112)</f>
        <v>131.25</v>
      </c>
      <c r="M112" s="29">
        <f>PRODUCT((F112*0.9),H112)</f>
        <v>5400</v>
      </c>
      <c r="N112" s="32">
        <f>PRODUCT(F112*0.9,G112)</f>
        <v>2362.5</v>
      </c>
      <c r="O112" s="26">
        <f t="shared" si="41"/>
        <v>23756.25</v>
      </c>
      <c r="P112" s="23">
        <f t="shared" si="42"/>
        <v>25200</v>
      </c>
      <c r="Q112" s="23">
        <f t="shared" si="43"/>
        <v>4200</v>
      </c>
      <c r="R112" s="23">
        <f t="shared" si="44"/>
        <v>2756.25</v>
      </c>
      <c r="S112" s="2">
        <f t="shared" si="45"/>
        <v>54000</v>
      </c>
      <c r="T112" s="23">
        <f t="shared" si="46"/>
        <v>59062.5</v>
      </c>
      <c r="U112" s="23">
        <f>SUM(O112:T112)</f>
        <v>168975</v>
      </c>
    </row>
    <row r="113" spans="1:21" ht="12.75">
      <c r="A113" s="368" t="s">
        <v>457</v>
      </c>
      <c r="B113" s="359" t="s">
        <v>1675</v>
      </c>
      <c r="C113" s="414" t="s">
        <v>1674</v>
      </c>
      <c r="D113" s="383" t="s">
        <v>1673</v>
      </c>
      <c r="E113" s="375" t="s">
        <v>465</v>
      </c>
      <c r="F113" s="414" t="s">
        <v>1682</v>
      </c>
      <c r="G113" s="396" t="s">
        <v>1826</v>
      </c>
      <c r="H113" s="397"/>
      <c r="I113" s="364" t="s">
        <v>1683</v>
      </c>
      <c r="J113" s="364"/>
      <c r="K113" s="364"/>
      <c r="L113" s="364"/>
      <c r="M113" s="364"/>
      <c r="N113" s="364"/>
      <c r="O113" s="423" t="s">
        <v>1824</v>
      </c>
      <c r="P113" s="423"/>
      <c r="Q113" s="423"/>
      <c r="R113" s="423"/>
      <c r="S113" s="423"/>
      <c r="T113" s="423"/>
      <c r="U113" s="423"/>
    </row>
    <row r="114" spans="1:21" ht="12.75">
      <c r="A114" s="369"/>
      <c r="B114" s="360"/>
      <c r="C114" s="415"/>
      <c r="D114" s="362"/>
      <c r="E114" s="376"/>
      <c r="F114" s="415"/>
      <c r="G114" s="379"/>
      <c r="H114" s="413"/>
      <c r="I114" s="364"/>
      <c r="J114" s="364"/>
      <c r="K114" s="364"/>
      <c r="L114" s="364"/>
      <c r="M114" s="364"/>
      <c r="N114" s="364"/>
      <c r="O114" s="424"/>
      <c r="P114" s="424"/>
      <c r="Q114" s="424"/>
      <c r="R114" s="424"/>
      <c r="S114" s="424"/>
      <c r="T114" s="424"/>
      <c r="U114" s="424"/>
    </row>
    <row r="115" spans="1:21" ht="12.75">
      <c r="A115" s="369"/>
      <c r="B115" s="360"/>
      <c r="C115" s="415"/>
      <c r="D115" s="362"/>
      <c r="E115" s="376"/>
      <c r="F115" s="415"/>
      <c r="G115" s="359" t="s">
        <v>1678</v>
      </c>
      <c r="H115" s="359" t="s">
        <v>1679</v>
      </c>
      <c r="I115" s="414" t="s">
        <v>1688</v>
      </c>
      <c r="J115" s="414" t="s">
        <v>1689</v>
      </c>
      <c r="K115" s="414" t="s">
        <v>1684</v>
      </c>
      <c r="L115" s="414" t="s">
        <v>1687</v>
      </c>
      <c r="M115" s="414" t="s">
        <v>1685</v>
      </c>
      <c r="N115" s="417" t="s">
        <v>1686</v>
      </c>
      <c r="O115" s="420" t="s">
        <v>1688</v>
      </c>
      <c r="P115" s="414" t="s">
        <v>1689</v>
      </c>
      <c r="Q115" s="414" t="s">
        <v>1684</v>
      </c>
      <c r="R115" s="414" t="s">
        <v>1687</v>
      </c>
      <c r="S115" s="414" t="s">
        <v>1685</v>
      </c>
      <c r="T115" s="414" t="s">
        <v>1686</v>
      </c>
      <c r="U115" s="399" t="s">
        <v>1696</v>
      </c>
    </row>
    <row r="116" spans="1:21" ht="12.75">
      <c r="A116" s="369"/>
      <c r="B116" s="360"/>
      <c r="C116" s="415"/>
      <c r="D116" s="362"/>
      <c r="E116" s="376"/>
      <c r="F116" s="415"/>
      <c r="G116" s="360"/>
      <c r="H116" s="360"/>
      <c r="I116" s="415"/>
      <c r="J116" s="415"/>
      <c r="K116" s="415"/>
      <c r="L116" s="415"/>
      <c r="M116" s="415"/>
      <c r="N116" s="418"/>
      <c r="O116" s="421"/>
      <c r="P116" s="415"/>
      <c r="Q116" s="415"/>
      <c r="R116" s="415"/>
      <c r="S116" s="415"/>
      <c r="T116" s="415"/>
      <c r="U116" s="400"/>
    </row>
    <row r="117" spans="1:21" ht="12.75">
      <c r="A117" s="369"/>
      <c r="B117" s="360"/>
      <c r="C117" s="415"/>
      <c r="D117" s="362"/>
      <c r="E117" s="376"/>
      <c r="F117" s="415"/>
      <c r="G117" s="360"/>
      <c r="H117" s="360"/>
      <c r="I117" s="415"/>
      <c r="J117" s="415"/>
      <c r="K117" s="415"/>
      <c r="L117" s="415"/>
      <c r="M117" s="415"/>
      <c r="N117" s="418"/>
      <c r="O117" s="421"/>
      <c r="P117" s="415"/>
      <c r="Q117" s="415"/>
      <c r="R117" s="415"/>
      <c r="S117" s="415"/>
      <c r="T117" s="415"/>
      <c r="U117" s="400"/>
    </row>
    <row r="118" spans="1:21" ht="12.75">
      <c r="A118" s="369"/>
      <c r="B118" s="360"/>
      <c r="C118" s="415"/>
      <c r="D118" s="362"/>
      <c r="E118" s="376"/>
      <c r="F118" s="415"/>
      <c r="G118" s="360"/>
      <c r="H118" s="360"/>
      <c r="I118" s="415"/>
      <c r="J118" s="415"/>
      <c r="K118" s="415"/>
      <c r="L118" s="415"/>
      <c r="M118" s="415"/>
      <c r="N118" s="418"/>
      <c r="O118" s="421"/>
      <c r="P118" s="415"/>
      <c r="Q118" s="415"/>
      <c r="R118" s="415"/>
      <c r="S118" s="415"/>
      <c r="T118" s="415"/>
      <c r="U118" s="400"/>
    </row>
    <row r="119" spans="1:21" ht="12.75">
      <c r="A119" s="369"/>
      <c r="B119" s="360"/>
      <c r="C119" s="415"/>
      <c r="D119" s="362"/>
      <c r="E119" s="376"/>
      <c r="F119" s="415"/>
      <c r="G119" s="360"/>
      <c r="H119" s="360"/>
      <c r="I119" s="415"/>
      <c r="J119" s="415"/>
      <c r="K119" s="415"/>
      <c r="L119" s="415"/>
      <c r="M119" s="415"/>
      <c r="N119" s="418"/>
      <c r="O119" s="421"/>
      <c r="P119" s="415"/>
      <c r="Q119" s="415"/>
      <c r="R119" s="415"/>
      <c r="S119" s="415"/>
      <c r="T119" s="415"/>
      <c r="U119" s="400"/>
    </row>
    <row r="120" spans="1:21" ht="12.75">
      <c r="A120" s="370"/>
      <c r="B120" s="361"/>
      <c r="C120" s="416"/>
      <c r="D120" s="363"/>
      <c r="E120" s="377"/>
      <c r="F120" s="416"/>
      <c r="G120" s="361"/>
      <c r="H120" s="361"/>
      <c r="I120" s="416"/>
      <c r="J120" s="416"/>
      <c r="K120" s="416"/>
      <c r="L120" s="416"/>
      <c r="M120" s="416"/>
      <c r="N120" s="419"/>
      <c r="O120" s="422"/>
      <c r="P120" s="416"/>
      <c r="Q120" s="416"/>
      <c r="R120" s="416"/>
      <c r="S120" s="416"/>
      <c r="T120" s="416"/>
      <c r="U120" s="400"/>
    </row>
    <row r="121" spans="1:21" ht="12.75">
      <c r="A121" s="11"/>
      <c r="B121" s="13"/>
      <c r="C121" s="14"/>
      <c r="D121" s="13"/>
      <c r="E121" s="12"/>
      <c r="F121" s="14"/>
      <c r="G121" s="14"/>
      <c r="H121" s="14"/>
      <c r="I121" s="21">
        <v>0.05</v>
      </c>
      <c r="J121" s="21">
        <v>0.05</v>
      </c>
      <c r="K121" s="21">
        <v>0.05</v>
      </c>
      <c r="L121" s="21">
        <v>0.05</v>
      </c>
      <c r="M121" s="28">
        <v>0.9</v>
      </c>
      <c r="N121" s="31">
        <v>0.9</v>
      </c>
      <c r="O121" s="25" t="s">
        <v>1690</v>
      </c>
      <c r="P121" s="24" t="s">
        <v>1691</v>
      </c>
      <c r="Q121" s="24" t="s">
        <v>1692</v>
      </c>
      <c r="R121" s="24" t="s">
        <v>1693</v>
      </c>
      <c r="S121" s="24" t="s">
        <v>1694</v>
      </c>
      <c r="T121" s="24" t="s">
        <v>1695</v>
      </c>
      <c r="U121" s="401"/>
    </row>
    <row r="122" spans="1:21" ht="12.75">
      <c r="A122" s="78" t="s">
        <v>364</v>
      </c>
      <c r="B122" s="2" t="s">
        <v>1397</v>
      </c>
      <c r="C122" s="2" t="s">
        <v>1405</v>
      </c>
      <c r="D122" s="2" t="s">
        <v>1069</v>
      </c>
      <c r="E122" s="2" t="s">
        <v>1384</v>
      </c>
      <c r="F122" s="2">
        <v>420</v>
      </c>
      <c r="G122" s="17">
        <v>3.5</v>
      </c>
      <c r="H122" s="2">
        <v>8</v>
      </c>
      <c r="I122" s="22">
        <f>PRODUCT((F122*0.05),G122)</f>
        <v>73.5</v>
      </c>
      <c r="J122" s="22">
        <f>PRODUCT((F122*0.05),H122)</f>
        <v>168</v>
      </c>
      <c r="K122" s="22">
        <f>PRODUCT((F122*0.05),H122)</f>
        <v>168</v>
      </c>
      <c r="L122" s="22">
        <f>PRODUCT((F122*0.05),G122)</f>
        <v>73.5</v>
      </c>
      <c r="M122" s="29">
        <f>PRODUCT((F122*0.9),H122)</f>
        <v>3024</v>
      </c>
      <c r="N122" s="32">
        <f>PRODUCT(F122*0.9,G122)</f>
        <v>1323</v>
      </c>
      <c r="O122" s="26">
        <f t="shared" si="41"/>
        <v>13303.5</v>
      </c>
      <c r="P122" s="23">
        <f t="shared" si="42"/>
        <v>14112</v>
      </c>
      <c r="Q122" s="23">
        <f t="shared" si="43"/>
        <v>2352</v>
      </c>
      <c r="R122" s="23">
        <f t="shared" si="44"/>
        <v>1543.5</v>
      </c>
      <c r="S122" s="2">
        <f t="shared" si="45"/>
        <v>30240</v>
      </c>
      <c r="T122" s="23">
        <f t="shared" si="46"/>
        <v>33075</v>
      </c>
      <c r="U122" s="23">
        <f>SUM(O122:T122)</f>
        <v>94626</v>
      </c>
    </row>
    <row r="123" spans="1:21" ht="12.75">
      <c r="A123" s="78" t="s">
        <v>373</v>
      </c>
      <c r="B123" s="2" t="s">
        <v>1397</v>
      </c>
      <c r="C123" s="2" t="s">
        <v>1408</v>
      </c>
      <c r="D123" s="2" t="s">
        <v>1069</v>
      </c>
      <c r="E123" s="2" t="s">
        <v>1412</v>
      </c>
      <c r="F123" s="2">
        <v>120</v>
      </c>
      <c r="G123" s="17">
        <v>3.5</v>
      </c>
      <c r="H123" s="2">
        <v>8</v>
      </c>
      <c r="I123" s="22">
        <f>PRODUCT((F123*0.05),G123)</f>
        <v>21</v>
      </c>
      <c r="J123" s="22">
        <f>PRODUCT((F123*0.05),H123)</f>
        <v>48</v>
      </c>
      <c r="K123" s="22">
        <f>PRODUCT((F123*0.05),H123)</f>
        <v>48</v>
      </c>
      <c r="L123" s="22">
        <f>PRODUCT((F123*0.05),G123)</f>
        <v>21</v>
      </c>
      <c r="M123" s="29">
        <f>PRODUCT((F123*0.9),H123)</f>
        <v>864</v>
      </c>
      <c r="N123" s="32">
        <f>PRODUCT(F123*0.9,G123)</f>
        <v>378</v>
      </c>
      <c r="O123" s="26">
        <f t="shared" si="41"/>
        <v>3801</v>
      </c>
      <c r="P123" s="23">
        <f t="shared" si="42"/>
        <v>4032</v>
      </c>
      <c r="Q123" s="23">
        <f t="shared" si="43"/>
        <v>672</v>
      </c>
      <c r="R123" s="23">
        <f t="shared" si="44"/>
        <v>441</v>
      </c>
      <c r="S123" s="2">
        <f t="shared" si="45"/>
        <v>8640</v>
      </c>
      <c r="T123" s="23">
        <f t="shared" si="46"/>
        <v>9450</v>
      </c>
      <c r="U123" s="23">
        <f>SUM(O123:T123)</f>
        <v>27036</v>
      </c>
    </row>
    <row r="124" spans="8:21" ht="12.75">
      <c r="H124" s="2"/>
      <c r="I124" s="34">
        <f aca="true" t="shared" si="51" ref="I124:T124">SUM(I106:I123)</f>
        <v>1163.05</v>
      </c>
      <c r="J124" s="34">
        <f t="shared" si="51"/>
        <v>1940.05</v>
      </c>
      <c r="K124" s="34">
        <f t="shared" si="51"/>
        <v>1940.05</v>
      </c>
      <c r="L124" s="34">
        <f t="shared" si="51"/>
        <v>1163.05</v>
      </c>
      <c r="M124" s="41">
        <f t="shared" si="51"/>
        <v>34920.9</v>
      </c>
      <c r="N124" s="39">
        <f t="shared" si="51"/>
        <v>20934.9</v>
      </c>
      <c r="O124" s="137">
        <f t="shared" si="51"/>
        <v>210503</v>
      </c>
      <c r="P124" s="130">
        <f t="shared" si="51"/>
        <v>162960</v>
      </c>
      <c r="Q124" s="130">
        <f t="shared" si="51"/>
        <v>27160</v>
      </c>
      <c r="R124" s="130">
        <f t="shared" si="51"/>
        <v>24423</v>
      </c>
      <c r="S124" s="130">
        <f t="shared" si="51"/>
        <v>349200</v>
      </c>
      <c r="T124" s="130">
        <f t="shared" si="51"/>
        <v>523350</v>
      </c>
      <c r="U124" s="130">
        <f>SUM(O124:T124)</f>
        <v>1297596</v>
      </c>
    </row>
    <row r="125" spans="8:21" ht="12.75">
      <c r="H125" s="2"/>
      <c r="I125" s="2"/>
      <c r="J125" s="2"/>
      <c r="K125" s="2"/>
      <c r="L125" s="2"/>
      <c r="M125" s="30"/>
      <c r="N125" s="33"/>
      <c r="O125" s="26"/>
      <c r="P125" s="23"/>
      <c r="Q125" s="23"/>
      <c r="R125" s="23"/>
      <c r="S125" s="2"/>
      <c r="T125" s="23"/>
      <c r="U125" s="23"/>
    </row>
    <row r="126" spans="1:21" ht="12.75">
      <c r="A126" s="80" t="s">
        <v>1113</v>
      </c>
      <c r="B126" s="2" t="s">
        <v>283</v>
      </c>
      <c r="C126" s="2" t="s">
        <v>1114</v>
      </c>
      <c r="D126" s="2" t="s">
        <v>284</v>
      </c>
      <c r="E126" s="2" t="s">
        <v>287</v>
      </c>
      <c r="F126" s="2">
        <v>4481</v>
      </c>
      <c r="G126" s="2">
        <v>7</v>
      </c>
      <c r="H126" s="2">
        <v>8</v>
      </c>
      <c r="I126" s="22">
        <f aca="true" t="shared" si="52" ref="I126:I154">PRODUCT((F126*0.05),G126)</f>
        <v>1568.3500000000001</v>
      </c>
      <c r="J126" s="22">
        <f aca="true" t="shared" si="53" ref="J126:J154">PRODUCT((F126*0.05),H126)</f>
        <v>1792.4</v>
      </c>
      <c r="K126" s="22">
        <f aca="true" t="shared" si="54" ref="K126:K154">PRODUCT((F126*0.05),H126)</f>
        <v>1792.4</v>
      </c>
      <c r="L126" s="22">
        <f>PRODUCT((F126*0.05),G126)</f>
        <v>1568.3500000000001</v>
      </c>
      <c r="M126" s="29">
        <f aca="true" t="shared" si="55" ref="M126:M154">PRODUCT((F126*0.9),H126)</f>
        <v>32263.2</v>
      </c>
      <c r="N126" s="32">
        <f aca="true" t="shared" si="56" ref="N126:N154">PRODUCT(F126*0.9,G126)</f>
        <v>28230.3</v>
      </c>
      <c r="O126" s="26">
        <f t="shared" si="41"/>
        <v>283871.35000000003</v>
      </c>
      <c r="P126" s="23">
        <f t="shared" si="42"/>
        <v>150561.6</v>
      </c>
      <c r="Q126" s="23">
        <f t="shared" si="43"/>
        <v>25093.600000000002</v>
      </c>
      <c r="R126" s="23">
        <f t="shared" si="44"/>
        <v>32935.350000000006</v>
      </c>
      <c r="S126" s="2">
        <f t="shared" si="45"/>
        <v>322632</v>
      </c>
      <c r="T126" s="23">
        <f t="shared" si="46"/>
        <v>705757.5</v>
      </c>
      <c r="U126" s="23">
        <f aca="true" t="shared" si="57" ref="U126:U155">SUM(O126:T126)</f>
        <v>1520851.4</v>
      </c>
    </row>
    <row r="127" spans="1:21" ht="12.75">
      <c r="A127" s="80" t="s">
        <v>387</v>
      </c>
      <c r="B127" s="2" t="s">
        <v>283</v>
      </c>
      <c r="C127" s="2" t="s">
        <v>1179</v>
      </c>
      <c r="D127" s="2" t="s">
        <v>301</v>
      </c>
      <c r="E127" s="2" t="s">
        <v>303</v>
      </c>
      <c r="F127" s="2">
        <v>880</v>
      </c>
      <c r="G127" s="17">
        <v>4.5</v>
      </c>
      <c r="H127" s="2">
        <v>8</v>
      </c>
      <c r="I127" s="22">
        <f t="shared" si="52"/>
        <v>198</v>
      </c>
      <c r="J127" s="22">
        <f t="shared" si="53"/>
        <v>352</v>
      </c>
      <c r="K127" s="22">
        <f t="shared" si="54"/>
        <v>352</v>
      </c>
      <c r="L127" s="22">
        <f aca="true" t="shared" si="58" ref="L127:L154">PRODUCT((F127*0.05),G127)</f>
        <v>198</v>
      </c>
      <c r="M127" s="29">
        <f t="shared" si="55"/>
        <v>6336</v>
      </c>
      <c r="N127" s="32">
        <f t="shared" si="56"/>
        <v>3564</v>
      </c>
      <c r="O127" s="26">
        <f t="shared" si="41"/>
        <v>35838</v>
      </c>
      <c r="P127" s="23">
        <f t="shared" si="42"/>
        <v>29568</v>
      </c>
      <c r="Q127" s="23">
        <f t="shared" si="43"/>
        <v>4928</v>
      </c>
      <c r="R127" s="23">
        <f t="shared" si="44"/>
        <v>4158</v>
      </c>
      <c r="S127" s="2">
        <f t="shared" si="45"/>
        <v>63360</v>
      </c>
      <c r="T127" s="23">
        <f t="shared" si="46"/>
        <v>89100</v>
      </c>
      <c r="U127" s="23">
        <f t="shared" si="57"/>
        <v>226952</v>
      </c>
    </row>
    <row r="128" spans="1:21" ht="12.75">
      <c r="A128" s="80" t="s">
        <v>391</v>
      </c>
      <c r="B128" s="2" t="s">
        <v>283</v>
      </c>
      <c r="C128" s="2" t="s">
        <v>1182</v>
      </c>
      <c r="D128" s="2" t="s">
        <v>306</v>
      </c>
      <c r="E128" s="2" t="s">
        <v>308</v>
      </c>
      <c r="F128" s="2">
        <v>700</v>
      </c>
      <c r="G128" s="17">
        <v>4.5</v>
      </c>
      <c r="H128" s="2">
        <v>8</v>
      </c>
      <c r="I128" s="22">
        <f t="shared" si="52"/>
        <v>157.5</v>
      </c>
      <c r="J128" s="22">
        <f t="shared" si="53"/>
        <v>280</v>
      </c>
      <c r="K128" s="22">
        <f t="shared" si="54"/>
        <v>280</v>
      </c>
      <c r="L128" s="22">
        <f t="shared" si="58"/>
        <v>157.5</v>
      </c>
      <c r="M128" s="29">
        <f t="shared" si="55"/>
        <v>5040</v>
      </c>
      <c r="N128" s="32">
        <f t="shared" si="56"/>
        <v>2835</v>
      </c>
      <c r="O128" s="26">
        <f t="shared" si="41"/>
        <v>28507.5</v>
      </c>
      <c r="P128" s="23">
        <f t="shared" si="42"/>
        <v>23520</v>
      </c>
      <c r="Q128" s="23">
        <f t="shared" si="43"/>
        <v>3920</v>
      </c>
      <c r="R128" s="23">
        <f t="shared" si="44"/>
        <v>3307.5</v>
      </c>
      <c r="S128" s="2">
        <f t="shared" si="45"/>
        <v>50400</v>
      </c>
      <c r="T128" s="23">
        <f t="shared" si="46"/>
        <v>70875</v>
      </c>
      <c r="U128" s="23">
        <f t="shared" si="57"/>
        <v>180530</v>
      </c>
    </row>
    <row r="129" spans="1:21" ht="12.75">
      <c r="A129" s="80" t="s">
        <v>394</v>
      </c>
      <c r="B129" s="2" t="s">
        <v>283</v>
      </c>
      <c r="C129" s="2" t="s">
        <v>1181</v>
      </c>
      <c r="D129" s="2" t="s">
        <v>309</v>
      </c>
      <c r="E129" s="2" t="s">
        <v>311</v>
      </c>
      <c r="F129" s="2">
        <v>440</v>
      </c>
      <c r="G129" s="17">
        <v>4.5</v>
      </c>
      <c r="H129" s="2">
        <v>8</v>
      </c>
      <c r="I129" s="22">
        <f t="shared" si="52"/>
        <v>99</v>
      </c>
      <c r="J129" s="22">
        <f t="shared" si="53"/>
        <v>176</v>
      </c>
      <c r="K129" s="22">
        <f t="shared" si="54"/>
        <v>176</v>
      </c>
      <c r="L129" s="22">
        <f t="shared" si="58"/>
        <v>99</v>
      </c>
      <c r="M129" s="29">
        <f t="shared" si="55"/>
        <v>3168</v>
      </c>
      <c r="N129" s="32">
        <f t="shared" si="56"/>
        <v>1782</v>
      </c>
      <c r="O129" s="26">
        <f t="shared" si="41"/>
        <v>17919</v>
      </c>
      <c r="P129" s="23">
        <f t="shared" si="42"/>
        <v>14784</v>
      </c>
      <c r="Q129" s="23">
        <f t="shared" si="43"/>
        <v>2464</v>
      </c>
      <c r="R129" s="23">
        <f t="shared" si="44"/>
        <v>2079</v>
      </c>
      <c r="S129" s="2">
        <f t="shared" si="45"/>
        <v>31680</v>
      </c>
      <c r="T129" s="23">
        <f t="shared" si="46"/>
        <v>44550</v>
      </c>
      <c r="U129" s="23">
        <f t="shared" si="57"/>
        <v>113476</v>
      </c>
    </row>
    <row r="130" spans="1:21" ht="12.75">
      <c r="A130" s="80" t="s">
        <v>401</v>
      </c>
      <c r="B130" s="2" t="s">
        <v>283</v>
      </c>
      <c r="C130" s="2" t="s">
        <v>1184</v>
      </c>
      <c r="D130" s="2" t="s">
        <v>314</v>
      </c>
      <c r="E130" s="2" t="s">
        <v>316</v>
      </c>
      <c r="F130" s="2">
        <v>740</v>
      </c>
      <c r="G130" s="17">
        <v>4.5</v>
      </c>
      <c r="H130" s="2">
        <v>8</v>
      </c>
      <c r="I130" s="22">
        <f t="shared" si="52"/>
        <v>166.5</v>
      </c>
      <c r="J130" s="22">
        <f t="shared" si="53"/>
        <v>296</v>
      </c>
      <c r="K130" s="22">
        <f t="shared" si="54"/>
        <v>296</v>
      </c>
      <c r="L130" s="22">
        <f t="shared" si="58"/>
        <v>166.5</v>
      </c>
      <c r="M130" s="29">
        <f t="shared" si="55"/>
        <v>5328</v>
      </c>
      <c r="N130" s="32">
        <f t="shared" si="56"/>
        <v>2997</v>
      </c>
      <c r="O130" s="26">
        <f t="shared" si="41"/>
        <v>30136.5</v>
      </c>
      <c r="P130" s="23">
        <f t="shared" si="42"/>
        <v>24864</v>
      </c>
      <c r="Q130" s="23">
        <f t="shared" si="43"/>
        <v>4144</v>
      </c>
      <c r="R130" s="23">
        <f t="shared" si="44"/>
        <v>3496.5</v>
      </c>
      <c r="S130" s="2">
        <f t="shared" si="45"/>
        <v>53280</v>
      </c>
      <c r="T130" s="23">
        <f t="shared" si="46"/>
        <v>74925</v>
      </c>
      <c r="U130" s="23">
        <f t="shared" si="57"/>
        <v>190846</v>
      </c>
    </row>
    <row r="131" spans="1:21" ht="12.75">
      <c r="A131" s="80" t="s">
        <v>403</v>
      </c>
      <c r="B131" s="2" t="s">
        <v>283</v>
      </c>
      <c r="C131" s="2" t="s">
        <v>1185</v>
      </c>
      <c r="D131" s="2" t="s">
        <v>318</v>
      </c>
      <c r="E131" s="2" t="s">
        <v>320</v>
      </c>
      <c r="F131" s="2">
        <v>430</v>
      </c>
      <c r="G131" s="17">
        <v>4.5</v>
      </c>
      <c r="H131" s="2">
        <v>8</v>
      </c>
      <c r="I131" s="22">
        <f t="shared" si="52"/>
        <v>96.75</v>
      </c>
      <c r="J131" s="22">
        <f t="shared" si="53"/>
        <v>172</v>
      </c>
      <c r="K131" s="22">
        <f t="shared" si="54"/>
        <v>172</v>
      </c>
      <c r="L131" s="22">
        <f t="shared" si="58"/>
        <v>96.75</v>
      </c>
      <c r="M131" s="29">
        <f t="shared" si="55"/>
        <v>3096</v>
      </c>
      <c r="N131" s="32">
        <f t="shared" si="56"/>
        <v>1741.5</v>
      </c>
      <c r="O131" s="26">
        <f t="shared" si="41"/>
        <v>17511.75</v>
      </c>
      <c r="P131" s="23">
        <f t="shared" si="42"/>
        <v>14448</v>
      </c>
      <c r="Q131" s="23">
        <f t="shared" si="43"/>
        <v>2408</v>
      </c>
      <c r="R131" s="23">
        <f t="shared" si="44"/>
        <v>2031.75</v>
      </c>
      <c r="S131" s="2">
        <f t="shared" si="45"/>
        <v>30960</v>
      </c>
      <c r="T131" s="23">
        <f t="shared" si="46"/>
        <v>43537.5</v>
      </c>
      <c r="U131" s="23">
        <f t="shared" si="57"/>
        <v>110897</v>
      </c>
    </row>
    <row r="132" spans="1:21" ht="12.75">
      <c r="A132" s="80" t="s">
        <v>419</v>
      </c>
      <c r="B132" s="2" t="s">
        <v>283</v>
      </c>
      <c r="C132" s="2" t="s">
        <v>1187</v>
      </c>
      <c r="D132" s="2" t="s">
        <v>323</v>
      </c>
      <c r="E132" s="2" t="s">
        <v>325</v>
      </c>
      <c r="F132" s="2">
        <v>800</v>
      </c>
      <c r="G132" s="17">
        <v>4.5</v>
      </c>
      <c r="H132" s="2">
        <v>8</v>
      </c>
      <c r="I132" s="22">
        <f t="shared" si="52"/>
        <v>180</v>
      </c>
      <c r="J132" s="22">
        <f t="shared" si="53"/>
        <v>320</v>
      </c>
      <c r="K132" s="22">
        <f t="shared" si="54"/>
        <v>320</v>
      </c>
      <c r="L132" s="22">
        <f t="shared" si="58"/>
        <v>180</v>
      </c>
      <c r="M132" s="29">
        <f t="shared" si="55"/>
        <v>5760</v>
      </c>
      <c r="N132" s="32">
        <f t="shared" si="56"/>
        <v>3240</v>
      </c>
      <c r="O132" s="26">
        <f t="shared" si="41"/>
        <v>32580</v>
      </c>
      <c r="P132" s="23">
        <f t="shared" si="42"/>
        <v>26880</v>
      </c>
      <c r="Q132" s="23">
        <f t="shared" si="43"/>
        <v>4480</v>
      </c>
      <c r="R132" s="23">
        <f t="shared" si="44"/>
        <v>3780</v>
      </c>
      <c r="S132" s="2">
        <f t="shared" si="45"/>
        <v>57600</v>
      </c>
      <c r="T132" s="23">
        <f t="shared" si="46"/>
        <v>81000</v>
      </c>
      <c r="U132" s="23">
        <f t="shared" si="57"/>
        <v>206320</v>
      </c>
    </row>
    <row r="133" spans="1:21" ht="12.75">
      <c r="A133" s="80" t="s">
        <v>423</v>
      </c>
      <c r="B133" s="2" t="s">
        <v>283</v>
      </c>
      <c r="C133" s="2" t="s">
        <v>1140</v>
      </c>
      <c r="D133" s="2" t="s">
        <v>327</v>
      </c>
      <c r="E133" s="2" t="s">
        <v>311</v>
      </c>
      <c r="F133" s="2">
        <v>440</v>
      </c>
      <c r="G133" s="17">
        <v>4.5</v>
      </c>
      <c r="H133" s="2">
        <v>8</v>
      </c>
      <c r="I133" s="22">
        <f t="shared" si="52"/>
        <v>99</v>
      </c>
      <c r="J133" s="22">
        <f t="shared" si="53"/>
        <v>176</v>
      </c>
      <c r="K133" s="22">
        <f t="shared" si="54"/>
        <v>176</v>
      </c>
      <c r="L133" s="22">
        <f t="shared" si="58"/>
        <v>99</v>
      </c>
      <c r="M133" s="29">
        <f t="shared" si="55"/>
        <v>3168</v>
      </c>
      <c r="N133" s="32">
        <f t="shared" si="56"/>
        <v>1782</v>
      </c>
      <c r="O133" s="26">
        <f t="shared" si="41"/>
        <v>17919</v>
      </c>
      <c r="P133" s="23">
        <f t="shared" si="42"/>
        <v>14784</v>
      </c>
      <c r="Q133" s="23">
        <f t="shared" si="43"/>
        <v>2464</v>
      </c>
      <c r="R133" s="23">
        <f t="shared" si="44"/>
        <v>2079</v>
      </c>
      <c r="S133" s="2">
        <f t="shared" si="45"/>
        <v>31680</v>
      </c>
      <c r="T133" s="23">
        <f t="shared" si="46"/>
        <v>44550</v>
      </c>
      <c r="U133" s="23">
        <f t="shared" si="57"/>
        <v>113476</v>
      </c>
    </row>
    <row r="134" spans="1:21" ht="12.75">
      <c r="A134" s="80" t="s">
        <v>430</v>
      </c>
      <c r="B134" s="2" t="s">
        <v>283</v>
      </c>
      <c r="C134" s="2" t="s">
        <v>1189</v>
      </c>
      <c r="D134" s="2" t="s">
        <v>332</v>
      </c>
      <c r="E134" s="2" t="s">
        <v>334</v>
      </c>
      <c r="F134" s="2">
        <v>820</v>
      </c>
      <c r="G134" s="17">
        <v>4.5</v>
      </c>
      <c r="H134" s="2">
        <v>8</v>
      </c>
      <c r="I134" s="22">
        <f t="shared" si="52"/>
        <v>184.5</v>
      </c>
      <c r="J134" s="22">
        <f t="shared" si="53"/>
        <v>328</v>
      </c>
      <c r="K134" s="22">
        <f t="shared" si="54"/>
        <v>328</v>
      </c>
      <c r="L134" s="22">
        <f t="shared" si="58"/>
        <v>184.5</v>
      </c>
      <c r="M134" s="29">
        <f t="shared" si="55"/>
        <v>5904</v>
      </c>
      <c r="N134" s="32">
        <f t="shared" si="56"/>
        <v>3321</v>
      </c>
      <c r="O134" s="26">
        <f t="shared" si="41"/>
        <v>33394.5</v>
      </c>
      <c r="P134" s="23">
        <f t="shared" si="42"/>
        <v>27552</v>
      </c>
      <c r="Q134" s="23">
        <f t="shared" si="43"/>
        <v>4592</v>
      </c>
      <c r="R134" s="23">
        <f t="shared" si="44"/>
        <v>3874.5</v>
      </c>
      <c r="S134" s="2">
        <f t="shared" si="45"/>
        <v>59040</v>
      </c>
      <c r="T134" s="23">
        <f t="shared" si="46"/>
        <v>83025</v>
      </c>
      <c r="U134" s="23">
        <f t="shared" si="57"/>
        <v>211478</v>
      </c>
    </row>
    <row r="135" spans="1:21" ht="12.75">
      <c r="A135" s="80" t="s">
        <v>433</v>
      </c>
      <c r="B135" s="2" t="s">
        <v>283</v>
      </c>
      <c r="C135" s="2" t="s">
        <v>1190</v>
      </c>
      <c r="D135" s="2" t="s">
        <v>336</v>
      </c>
      <c r="E135" s="2" t="s">
        <v>311</v>
      </c>
      <c r="F135" s="2">
        <v>440</v>
      </c>
      <c r="G135" s="17">
        <v>4.5</v>
      </c>
      <c r="H135" s="2">
        <v>8</v>
      </c>
      <c r="I135" s="22">
        <f t="shared" si="52"/>
        <v>99</v>
      </c>
      <c r="J135" s="22">
        <f t="shared" si="53"/>
        <v>176</v>
      </c>
      <c r="K135" s="22">
        <f t="shared" si="54"/>
        <v>176</v>
      </c>
      <c r="L135" s="22">
        <f t="shared" si="58"/>
        <v>99</v>
      </c>
      <c r="M135" s="29">
        <f t="shared" si="55"/>
        <v>3168</v>
      </c>
      <c r="N135" s="32">
        <f t="shared" si="56"/>
        <v>1782</v>
      </c>
      <c r="O135" s="26">
        <f t="shared" si="41"/>
        <v>17919</v>
      </c>
      <c r="P135" s="23">
        <f t="shared" si="42"/>
        <v>14784</v>
      </c>
      <c r="Q135" s="23">
        <f t="shared" si="43"/>
        <v>2464</v>
      </c>
      <c r="R135" s="23">
        <f t="shared" si="44"/>
        <v>2079</v>
      </c>
      <c r="S135" s="2">
        <f t="shared" si="45"/>
        <v>31680</v>
      </c>
      <c r="T135" s="23">
        <f t="shared" si="46"/>
        <v>44550</v>
      </c>
      <c r="U135" s="23">
        <f t="shared" si="57"/>
        <v>113476</v>
      </c>
    </row>
    <row r="136" spans="1:21" ht="12.75">
      <c r="A136" s="80" t="s">
        <v>440</v>
      </c>
      <c r="B136" s="2" t="s">
        <v>283</v>
      </c>
      <c r="C136" s="2" t="s">
        <v>1192</v>
      </c>
      <c r="D136" s="2" t="s">
        <v>348</v>
      </c>
      <c r="E136" s="2" t="s">
        <v>350</v>
      </c>
      <c r="F136" s="2">
        <v>870</v>
      </c>
      <c r="G136" s="17">
        <v>4.5</v>
      </c>
      <c r="H136" s="2">
        <v>8</v>
      </c>
      <c r="I136" s="22">
        <f t="shared" si="52"/>
        <v>195.75</v>
      </c>
      <c r="J136" s="22">
        <f t="shared" si="53"/>
        <v>348</v>
      </c>
      <c r="K136" s="22">
        <f t="shared" si="54"/>
        <v>348</v>
      </c>
      <c r="L136" s="22">
        <f t="shared" si="58"/>
        <v>195.75</v>
      </c>
      <c r="M136" s="29">
        <f t="shared" si="55"/>
        <v>6264</v>
      </c>
      <c r="N136" s="32">
        <f t="shared" si="56"/>
        <v>3523.5</v>
      </c>
      <c r="O136" s="26">
        <f t="shared" si="41"/>
        <v>35430.75</v>
      </c>
      <c r="P136" s="23">
        <f t="shared" si="42"/>
        <v>29232</v>
      </c>
      <c r="Q136" s="23">
        <f t="shared" si="43"/>
        <v>4872</v>
      </c>
      <c r="R136" s="23">
        <f t="shared" si="44"/>
        <v>4110.75</v>
      </c>
      <c r="S136" s="2">
        <f t="shared" si="45"/>
        <v>62640</v>
      </c>
      <c r="T136" s="23">
        <f t="shared" si="46"/>
        <v>88087.5</v>
      </c>
      <c r="U136" s="23">
        <f t="shared" si="57"/>
        <v>224373</v>
      </c>
    </row>
    <row r="137" spans="1:21" ht="12.75">
      <c r="A137" s="80" t="s">
        <v>442</v>
      </c>
      <c r="B137" s="2" t="s">
        <v>283</v>
      </c>
      <c r="C137" s="2" t="s">
        <v>1194</v>
      </c>
      <c r="D137" s="2" t="s">
        <v>352</v>
      </c>
      <c r="E137" s="2" t="s">
        <v>311</v>
      </c>
      <c r="F137" s="2">
        <v>440</v>
      </c>
      <c r="G137" s="17">
        <v>4.5</v>
      </c>
      <c r="H137" s="2">
        <v>8</v>
      </c>
      <c r="I137" s="22">
        <f t="shared" si="52"/>
        <v>99</v>
      </c>
      <c r="J137" s="22">
        <f t="shared" si="53"/>
        <v>176</v>
      </c>
      <c r="K137" s="22">
        <f t="shared" si="54"/>
        <v>176</v>
      </c>
      <c r="L137" s="22">
        <f t="shared" si="58"/>
        <v>99</v>
      </c>
      <c r="M137" s="29">
        <f t="shared" si="55"/>
        <v>3168</v>
      </c>
      <c r="N137" s="32">
        <f t="shared" si="56"/>
        <v>1782</v>
      </c>
      <c r="O137" s="26">
        <f t="shared" si="41"/>
        <v>17919</v>
      </c>
      <c r="P137" s="23">
        <f t="shared" si="42"/>
        <v>14784</v>
      </c>
      <c r="Q137" s="23">
        <f t="shared" si="43"/>
        <v>2464</v>
      </c>
      <c r="R137" s="23">
        <f t="shared" si="44"/>
        <v>2079</v>
      </c>
      <c r="S137" s="2">
        <f t="shared" si="45"/>
        <v>31680</v>
      </c>
      <c r="T137" s="23">
        <f t="shared" si="46"/>
        <v>44550</v>
      </c>
      <c r="U137" s="23">
        <f t="shared" si="57"/>
        <v>113476</v>
      </c>
    </row>
    <row r="138" spans="1:21" ht="12.75">
      <c r="A138" s="80" t="s">
        <v>444</v>
      </c>
      <c r="B138" s="2" t="s">
        <v>283</v>
      </c>
      <c r="C138" s="2" t="s">
        <v>1193</v>
      </c>
      <c r="D138" s="2" t="s">
        <v>357</v>
      </c>
      <c r="E138" s="2" t="s">
        <v>275</v>
      </c>
      <c r="F138" s="2">
        <v>450</v>
      </c>
      <c r="G138" s="17">
        <v>4.5</v>
      </c>
      <c r="H138" s="2">
        <v>8</v>
      </c>
      <c r="I138" s="22">
        <f t="shared" si="52"/>
        <v>101.25</v>
      </c>
      <c r="J138" s="22">
        <f t="shared" si="53"/>
        <v>180</v>
      </c>
      <c r="K138" s="22">
        <f t="shared" si="54"/>
        <v>180</v>
      </c>
      <c r="L138" s="22">
        <f t="shared" si="58"/>
        <v>101.25</v>
      </c>
      <c r="M138" s="29">
        <f t="shared" si="55"/>
        <v>3240</v>
      </c>
      <c r="N138" s="32">
        <f t="shared" si="56"/>
        <v>1822.5</v>
      </c>
      <c r="O138" s="26">
        <f t="shared" si="41"/>
        <v>18326.25</v>
      </c>
      <c r="P138" s="23">
        <f t="shared" si="42"/>
        <v>15120</v>
      </c>
      <c r="Q138" s="23">
        <f t="shared" si="43"/>
        <v>2520</v>
      </c>
      <c r="R138" s="23">
        <f t="shared" si="44"/>
        <v>2126.25</v>
      </c>
      <c r="S138" s="2">
        <f t="shared" si="45"/>
        <v>32400</v>
      </c>
      <c r="T138" s="23">
        <f t="shared" si="46"/>
        <v>45562.5</v>
      </c>
      <c r="U138" s="23">
        <f t="shared" si="57"/>
        <v>116055</v>
      </c>
    </row>
    <row r="139" spans="1:21" ht="12.75">
      <c r="A139" s="80" t="s">
        <v>446</v>
      </c>
      <c r="B139" s="2" t="s">
        <v>283</v>
      </c>
      <c r="C139" s="2" t="s">
        <v>1195</v>
      </c>
      <c r="D139" s="2" t="s">
        <v>359</v>
      </c>
      <c r="E139" s="2" t="s">
        <v>311</v>
      </c>
      <c r="F139" s="2">
        <v>440</v>
      </c>
      <c r="G139" s="17">
        <v>4.5</v>
      </c>
      <c r="H139" s="2">
        <v>8</v>
      </c>
      <c r="I139" s="22">
        <f t="shared" si="52"/>
        <v>99</v>
      </c>
      <c r="J139" s="22">
        <f t="shared" si="53"/>
        <v>176</v>
      </c>
      <c r="K139" s="22">
        <f t="shared" si="54"/>
        <v>176</v>
      </c>
      <c r="L139" s="22">
        <f t="shared" si="58"/>
        <v>99</v>
      </c>
      <c r="M139" s="29">
        <f t="shared" si="55"/>
        <v>3168</v>
      </c>
      <c r="N139" s="32">
        <f t="shared" si="56"/>
        <v>1782</v>
      </c>
      <c r="O139" s="26">
        <f t="shared" si="41"/>
        <v>17919</v>
      </c>
      <c r="P139" s="23">
        <f t="shared" si="42"/>
        <v>14784</v>
      </c>
      <c r="Q139" s="23">
        <f t="shared" si="43"/>
        <v>2464</v>
      </c>
      <c r="R139" s="23">
        <f t="shared" si="44"/>
        <v>2079</v>
      </c>
      <c r="S139" s="2">
        <f t="shared" si="45"/>
        <v>31680</v>
      </c>
      <c r="T139" s="23">
        <f t="shared" si="46"/>
        <v>44550</v>
      </c>
      <c r="U139" s="23">
        <f t="shared" si="57"/>
        <v>113476</v>
      </c>
    </row>
    <row r="140" spans="1:21" ht="12.75">
      <c r="A140" s="80" t="s">
        <v>449</v>
      </c>
      <c r="B140" s="2" t="s">
        <v>283</v>
      </c>
      <c r="C140" s="2" t="s">
        <v>1197</v>
      </c>
      <c r="D140" s="2" t="s">
        <v>363</v>
      </c>
      <c r="E140" s="2" t="s">
        <v>247</v>
      </c>
      <c r="F140" s="2">
        <v>470</v>
      </c>
      <c r="G140" s="17">
        <v>4.5</v>
      </c>
      <c r="H140" s="2">
        <v>8</v>
      </c>
      <c r="I140" s="22">
        <f t="shared" si="52"/>
        <v>105.75</v>
      </c>
      <c r="J140" s="22">
        <f t="shared" si="53"/>
        <v>188</v>
      </c>
      <c r="K140" s="22">
        <f t="shared" si="54"/>
        <v>188</v>
      </c>
      <c r="L140" s="22">
        <f t="shared" si="58"/>
        <v>105.75</v>
      </c>
      <c r="M140" s="29">
        <f t="shared" si="55"/>
        <v>3384</v>
      </c>
      <c r="N140" s="32">
        <f t="shared" si="56"/>
        <v>1903.5</v>
      </c>
      <c r="O140" s="26">
        <f t="shared" si="41"/>
        <v>19140.75</v>
      </c>
      <c r="P140" s="23">
        <f t="shared" si="42"/>
        <v>15792</v>
      </c>
      <c r="Q140" s="23">
        <f t="shared" si="43"/>
        <v>2632</v>
      </c>
      <c r="R140" s="23">
        <f t="shared" si="44"/>
        <v>2220.75</v>
      </c>
      <c r="S140" s="2">
        <f t="shared" si="45"/>
        <v>33840</v>
      </c>
      <c r="T140" s="23">
        <f t="shared" si="46"/>
        <v>47587.5</v>
      </c>
      <c r="U140" s="23">
        <f t="shared" si="57"/>
        <v>121213</v>
      </c>
    </row>
    <row r="141" spans="1:21" ht="12.75">
      <c r="A141" s="80" t="s">
        <v>453</v>
      </c>
      <c r="B141" s="2" t="s">
        <v>283</v>
      </c>
      <c r="C141" s="2" t="s">
        <v>1198</v>
      </c>
      <c r="D141" s="2" t="s">
        <v>365</v>
      </c>
      <c r="E141" s="2" t="s">
        <v>311</v>
      </c>
      <c r="F141" s="2">
        <v>440</v>
      </c>
      <c r="G141" s="17">
        <v>4.5</v>
      </c>
      <c r="H141" s="2">
        <v>8</v>
      </c>
      <c r="I141" s="22">
        <f t="shared" si="52"/>
        <v>99</v>
      </c>
      <c r="J141" s="22">
        <f t="shared" si="53"/>
        <v>176</v>
      </c>
      <c r="K141" s="22">
        <f t="shared" si="54"/>
        <v>176</v>
      </c>
      <c r="L141" s="22">
        <f t="shared" si="58"/>
        <v>99</v>
      </c>
      <c r="M141" s="29">
        <f t="shared" si="55"/>
        <v>3168</v>
      </c>
      <c r="N141" s="32">
        <f t="shared" si="56"/>
        <v>1782</v>
      </c>
      <c r="O141" s="26">
        <f t="shared" si="41"/>
        <v>17919</v>
      </c>
      <c r="P141" s="23">
        <f t="shared" si="42"/>
        <v>14784</v>
      </c>
      <c r="Q141" s="23">
        <f t="shared" si="43"/>
        <v>2464</v>
      </c>
      <c r="R141" s="23">
        <f t="shared" si="44"/>
        <v>2079</v>
      </c>
      <c r="S141" s="2">
        <f t="shared" si="45"/>
        <v>31680</v>
      </c>
      <c r="T141" s="23">
        <f t="shared" si="46"/>
        <v>44550</v>
      </c>
      <c r="U141" s="23">
        <f t="shared" si="57"/>
        <v>113476</v>
      </c>
    </row>
    <row r="142" spans="1:21" ht="12.75">
      <c r="A142" s="80" t="s">
        <v>466</v>
      </c>
      <c r="B142" s="2" t="s">
        <v>283</v>
      </c>
      <c r="C142" s="2" t="s">
        <v>1200</v>
      </c>
      <c r="D142" s="2" t="s">
        <v>370</v>
      </c>
      <c r="E142" s="2" t="s">
        <v>372</v>
      </c>
      <c r="F142" s="2">
        <v>500</v>
      </c>
      <c r="G142" s="17">
        <v>4.5</v>
      </c>
      <c r="H142" s="2">
        <v>8</v>
      </c>
      <c r="I142" s="22">
        <f t="shared" si="52"/>
        <v>112.5</v>
      </c>
      <c r="J142" s="22">
        <f t="shared" si="53"/>
        <v>200</v>
      </c>
      <c r="K142" s="22">
        <f t="shared" si="54"/>
        <v>200</v>
      </c>
      <c r="L142" s="22">
        <f t="shared" si="58"/>
        <v>112.5</v>
      </c>
      <c r="M142" s="29">
        <f t="shared" si="55"/>
        <v>3600</v>
      </c>
      <c r="N142" s="32">
        <f t="shared" si="56"/>
        <v>2025</v>
      </c>
      <c r="O142" s="26">
        <f t="shared" si="41"/>
        <v>20362.5</v>
      </c>
      <c r="P142" s="23">
        <f t="shared" si="42"/>
        <v>16800</v>
      </c>
      <c r="Q142" s="23">
        <f t="shared" si="43"/>
        <v>2800</v>
      </c>
      <c r="R142" s="23">
        <f t="shared" si="44"/>
        <v>2362.5</v>
      </c>
      <c r="S142" s="2">
        <f t="shared" si="45"/>
        <v>36000</v>
      </c>
      <c r="T142" s="23">
        <f t="shared" si="46"/>
        <v>50625</v>
      </c>
      <c r="U142" s="23">
        <f t="shared" si="57"/>
        <v>128950</v>
      </c>
    </row>
    <row r="143" spans="1:21" ht="12.75">
      <c r="A143" s="80" t="s">
        <v>472</v>
      </c>
      <c r="B143" s="2" t="s">
        <v>283</v>
      </c>
      <c r="C143" s="2" t="s">
        <v>1201</v>
      </c>
      <c r="D143" s="2" t="s">
        <v>374</v>
      </c>
      <c r="E143" s="2" t="s">
        <v>376</v>
      </c>
      <c r="F143" s="2">
        <v>270</v>
      </c>
      <c r="G143" s="17">
        <v>4.5</v>
      </c>
      <c r="H143" s="2">
        <v>8</v>
      </c>
      <c r="I143" s="22">
        <f t="shared" si="52"/>
        <v>60.75</v>
      </c>
      <c r="J143" s="22">
        <f t="shared" si="53"/>
        <v>108</v>
      </c>
      <c r="K143" s="22">
        <f t="shared" si="54"/>
        <v>108</v>
      </c>
      <c r="L143" s="22">
        <f t="shared" si="58"/>
        <v>60.75</v>
      </c>
      <c r="M143" s="29">
        <f t="shared" si="55"/>
        <v>1944</v>
      </c>
      <c r="N143" s="32">
        <f t="shared" si="56"/>
        <v>1093.5</v>
      </c>
      <c r="O143" s="26">
        <f t="shared" si="41"/>
        <v>10995.75</v>
      </c>
      <c r="P143" s="23">
        <f t="shared" si="42"/>
        <v>9072</v>
      </c>
      <c r="Q143" s="23">
        <f t="shared" si="43"/>
        <v>1512</v>
      </c>
      <c r="R143" s="23">
        <f t="shared" si="44"/>
        <v>1275.75</v>
      </c>
      <c r="S143" s="2">
        <f t="shared" si="45"/>
        <v>19440</v>
      </c>
      <c r="T143" s="23">
        <f t="shared" si="46"/>
        <v>27337.5</v>
      </c>
      <c r="U143" s="23">
        <f t="shared" si="57"/>
        <v>69633</v>
      </c>
    </row>
    <row r="144" spans="1:21" ht="12.75">
      <c r="A144" s="80" t="s">
        <v>473</v>
      </c>
      <c r="B144" s="2" t="s">
        <v>283</v>
      </c>
      <c r="C144" s="2" t="s">
        <v>1119</v>
      </c>
      <c r="D144" s="2" t="s">
        <v>1069</v>
      </c>
      <c r="E144" s="2" t="s">
        <v>1100</v>
      </c>
      <c r="F144" s="2">
        <v>400</v>
      </c>
      <c r="G144" s="17">
        <v>3.5</v>
      </c>
      <c r="H144" s="2">
        <v>8</v>
      </c>
      <c r="I144" s="22">
        <f t="shared" si="52"/>
        <v>70</v>
      </c>
      <c r="J144" s="22">
        <f t="shared" si="53"/>
        <v>160</v>
      </c>
      <c r="K144" s="22">
        <f t="shared" si="54"/>
        <v>160</v>
      </c>
      <c r="L144" s="22">
        <f t="shared" si="58"/>
        <v>70</v>
      </c>
      <c r="M144" s="29">
        <f t="shared" si="55"/>
        <v>2880</v>
      </c>
      <c r="N144" s="32">
        <f t="shared" si="56"/>
        <v>1260</v>
      </c>
      <c r="O144" s="26">
        <f t="shared" si="41"/>
        <v>12670</v>
      </c>
      <c r="P144" s="23">
        <f t="shared" si="42"/>
        <v>13440</v>
      </c>
      <c r="Q144" s="23">
        <f t="shared" si="43"/>
        <v>2240</v>
      </c>
      <c r="R144" s="23">
        <f t="shared" si="44"/>
        <v>1470</v>
      </c>
      <c r="S144" s="2">
        <f t="shared" si="45"/>
        <v>28800</v>
      </c>
      <c r="T144" s="23">
        <f t="shared" si="46"/>
        <v>31500</v>
      </c>
      <c r="U144" s="23">
        <f t="shared" si="57"/>
        <v>90120</v>
      </c>
    </row>
    <row r="145" spans="1:21" ht="12.75">
      <c r="A145" s="80" t="s">
        <v>476</v>
      </c>
      <c r="B145" s="2" t="s">
        <v>283</v>
      </c>
      <c r="C145" s="2" t="s">
        <v>1121</v>
      </c>
      <c r="D145" s="2" t="s">
        <v>1069</v>
      </c>
      <c r="E145" s="2" t="s">
        <v>1381</v>
      </c>
      <c r="F145" s="2">
        <v>410</v>
      </c>
      <c r="G145" s="17">
        <v>3.5</v>
      </c>
      <c r="H145" s="2">
        <v>8</v>
      </c>
      <c r="I145" s="22">
        <f t="shared" si="52"/>
        <v>71.75</v>
      </c>
      <c r="J145" s="22">
        <f t="shared" si="53"/>
        <v>164</v>
      </c>
      <c r="K145" s="22">
        <f t="shared" si="54"/>
        <v>164</v>
      </c>
      <c r="L145" s="22">
        <f t="shared" si="58"/>
        <v>71.75</v>
      </c>
      <c r="M145" s="29">
        <f t="shared" si="55"/>
        <v>2952</v>
      </c>
      <c r="N145" s="32">
        <f t="shared" si="56"/>
        <v>1291.5</v>
      </c>
      <c r="O145" s="26">
        <f t="shared" si="41"/>
        <v>12986.75</v>
      </c>
      <c r="P145" s="23">
        <f t="shared" si="42"/>
        <v>13776</v>
      </c>
      <c r="Q145" s="23">
        <f t="shared" si="43"/>
        <v>2296</v>
      </c>
      <c r="R145" s="23">
        <f t="shared" si="44"/>
        <v>1506.75</v>
      </c>
      <c r="S145" s="2">
        <f t="shared" si="45"/>
        <v>29520</v>
      </c>
      <c r="T145" s="23">
        <f t="shared" si="46"/>
        <v>32287.5</v>
      </c>
      <c r="U145" s="23">
        <f t="shared" si="57"/>
        <v>92373</v>
      </c>
    </row>
    <row r="146" spans="1:21" ht="12.75">
      <c r="A146" s="80" t="s">
        <v>1600</v>
      </c>
      <c r="B146" s="2" t="s">
        <v>283</v>
      </c>
      <c r="C146" s="2" t="s">
        <v>1123</v>
      </c>
      <c r="D146" s="2" t="s">
        <v>1069</v>
      </c>
      <c r="E146" s="2" t="s">
        <v>1385</v>
      </c>
      <c r="F146" s="2">
        <v>470</v>
      </c>
      <c r="G146" s="17">
        <v>3.5</v>
      </c>
      <c r="H146" s="2">
        <v>8</v>
      </c>
      <c r="I146" s="22">
        <f t="shared" si="52"/>
        <v>82.25</v>
      </c>
      <c r="J146" s="22">
        <f t="shared" si="53"/>
        <v>188</v>
      </c>
      <c r="K146" s="22">
        <f t="shared" si="54"/>
        <v>188</v>
      </c>
      <c r="L146" s="22">
        <f t="shared" si="58"/>
        <v>82.25</v>
      </c>
      <c r="M146" s="29">
        <f t="shared" si="55"/>
        <v>3384</v>
      </c>
      <c r="N146" s="32">
        <f t="shared" si="56"/>
        <v>1480.5</v>
      </c>
      <c r="O146" s="26">
        <f t="shared" si="41"/>
        <v>14887.25</v>
      </c>
      <c r="P146" s="23">
        <f t="shared" si="42"/>
        <v>15792</v>
      </c>
      <c r="Q146" s="23">
        <f t="shared" si="43"/>
        <v>2632</v>
      </c>
      <c r="R146" s="23">
        <f t="shared" si="44"/>
        <v>1727.25</v>
      </c>
      <c r="S146" s="2">
        <f t="shared" si="45"/>
        <v>33840</v>
      </c>
      <c r="T146" s="23">
        <f t="shared" si="46"/>
        <v>37012.5</v>
      </c>
      <c r="U146" s="23">
        <f t="shared" si="57"/>
        <v>105891</v>
      </c>
    </row>
    <row r="147" spans="1:21" ht="12.75">
      <c r="A147" s="80" t="s">
        <v>480</v>
      </c>
      <c r="B147" s="2" t="s">
        <v>283</v>
      </c>
      <c r="C147" s="2" t="s">
        <v>1125</v>
      </c>
      <c r="D147" s="2" t="s">
        <v>1069</v>
      </c>
      <c r="E147" s="2" t="s">
        <v>1382</v>
      </c>
      <c r="F147" s="2">
        <v>430</v>
      </c>
      <c r="G147" s="17">
        <v>3.5</v>
      </c>
      <c r="H147" s="2">
        <v>8</v>
      </c>
      <c r="I147" s="22">
        <f t="shared" si="52"/>
        <v>75.25</v>
      </c>
      <c r="J147" s="22">
        <f t="shared" si="53"/>
        <v>172</v>
      </c>
      <c r="K147" s="22">
        <f t="shared" si="54"/>
        <v>172</v>
      </c>
      <c r="L147" s="22">
        <f t="shared" si="58"/>
        <v>75.25</v>
      </c>
      <c r="M147" s="29">
        <f t="shared" si="55"/>
        <v>3096</v>
      </c>
      <c r="N147" s="32">
        <f t="shared" si="56"/>
        <v>1354.5</v>
      </c>
      <c r="O147" s="26">
        <f t="shared" si="41"/>
        <v>13620.25</v>
      </c>
      <c r="P147" s="23">
        <f t="shared" si="42"/>
        <v>14448</v>
      </c>
      <c r="Q147" s="23">
        <f t="shared" si="43"/>
        <v>2408</v>
      </c>
      <c r="R147" s="23">
        <f t="shared" si="44"/>
        <v>1580.25</v>
      </c>
      <c r="S147" s="2">
        <f t="shared" si="45"/>
        <v>30960</v>
      </c>
      <c r="T147" s="23">
        <f t="shared" si="46"/>
        <v>33862.5</v>
      </c>
      <c r="U147" s="23">
        <f t="shared" si="57"/>
        <v>96879</v>
      </c>
    </row>
    <row r="148" spans="1:21" ht="12.75">
      <c r="A148" s="80" t="s">
        <v>485</v>
      </c>
      <c r="B148" s="2" t="s">
        <v>283</v>
      </c>
      <c r="C148" s="2" t="s">
        <v>1127</v>
      </c>
      <c r="D148" s="2" t="s">
        <v>1069</v>
      </c>
      <c r="E148" s="2" t="s">
        <v>1093</v>
      </c>
      <c r="F148" s="2">
        <v>450</v>
      </c>
      <c r="G148" s="17">
        <v>3.5</v>
      </c>
      <c r="H148" s="2">
        <v>8</v>
      </c>
      <c r="I148" s="22">
        <f t="shared" si="52"/>
        <v>78.75</v>
      </c>
      <c r="J148" s="22">
        <f t="shared" si="53"/>
        <v>180</v>
      </c>
      <c r="K148" s="22">
        <f t="shared" si="54"/>
        <v>180</v>
      </c>
      <c r="L148" s="22">
        <f t="shared" si="58"/>
        <v>78.75</v>
      </c>
      <c r="M148" s="29">
        <f t="shared" si="55"/>
        <v>3240</v>
      </c>
      <c r="N148" s="32">
        <f t="shared" si="56"/>
        <v>1417.5</v>
      </c>
      <c r="O148" s="26">
        <f t="shared" si="41"/>
        <v>14253.75</v>
      </c>
      <c r="P148" s="23">
        <f t="shared" si="42"/>
        <v>15120</v>
      </c>
      <c r="Q148" s="23">
        <f t="shared" si="43"/>
        <v>2520</v>
      </c>
      <c r="R148" s="23">
        <f t="shared" si="44"/>
        <v>1653.75</v>
      </c>
      <c r="S148" s="2">
        <f t="shared" si="45"/>
        <v>32400</v>
      </c>
      <c r="T148" s="23">
        <f t="shared" si="46"/>
        <v>35437.5</v>
      </c>
      <c r="U148" s="23">
        <f t="shared" si="57"/>
        <v>101385</v>
      </c>
    </row>
    <row r="149" spans="1:21" ht="12.75">
      <c r="A149" s="80" t="s">
        <v>491</v>
      </c>
      <c r="B149" s="2" t="s">
        <v>283</v>
      </c>
      <c r="C149" s="2" t="s">
        <v>1129</v>
      </c>
      <c r="D149" s="2" t="s">
        <v>1069</v>
      </c>
      <c r="E149" s="2" t="s">
        <v>1379</v>
      </c>
      <c r="F149" s="2">
        <v>480</v>
      </c>
      <c r="G149" s="17">
        <v>3.5</v>
      </c>
      <c r="H149" s="2">
        <v>8</v>
      </c>
      <c r="I149" s="22">
        <f t="shared" si="52"/>
        <v>84</v>
      </c>
      <c r="J149" s="22">
        <f t="shared" si="53"/>
        <v>192</v>
      </c>
      <c r="K149" s="22">
        <f t="shared" si="54"/>
        <v>192</v>
      </c>
      <c r="L149" s="22">
        <f t="shared" si="58"/>
        <v>84</v>
      </c>
      <c r="M149" s="29">
        <f t="shared" si="55"/>
        <v>3456</v>
      </c>
      <c r="N149" s="32">
        <f t="shared" si="56"/>
        <v>1512</v>
      </c>
      <c r="O149" s="26">
        <f t="shared" si="41"/>
        <v>15204</v>
      </c>
      <c r="P149" s="23">
        <f t="shared" si="42"/>
        <v>16128</v>
      </c>
      <c r="Q149" s="23">
        <f t="shared" si="43"/>
        <v>2688</v>
      </c>
      <c r="R149" s="23">
        <f t="shared" si="44"/>
        <v>1764</v>
      </c>
      <c r="S149" s="2">
        <f t="shared" si="45"/>
        <v>34560</v>
      </c>
      <c r="T149" s="23">
        <f t="shared" si="46"/>
        <v>37800</v>
      </c>
      <c r="U149" s="23">
        <f t="shared" si="57"/>
        <v>108144</v>
      </c>
    </row>
    <row r="150" spans="1:21" ht="12.75">
      <c r="A150" s="80" t="s">
        <v>492</v>
      </c>
      <c r="B150" s="2" t="s">
        <v>283</v>
      </c>
      <c r="C150" s="2" t="s">
        <v>1132</v>
      </c>
      <c r="D150" s="2" t="s">
        <v>1069</v>
      </c>
      <c r="E150" s="2" t="s">
        <v>1386</v>
      </c>
      <c r="F150" s="2">
        <v>670</v>
      </c>
      <c r="G150" s="17">
        <v>3.5</v>
      </c>
      <c r="H150" s="2">
        <v>8</v>
      </c>
      <c r="I150" s="22">
        <f t="shared" si="52"/>
        <v>117.25</v>
      </c>
      <c r="J150" s="22">
        <f t="shared" si="53"/>
        <v>268</v>
      </c>
      <c r="K150" s="22">
        <f t="shared" si="54"/>
        <v>268</v>
      </c>
      <c r="L150" s="22">
        <f t="shared" si="58"/>
        <v>117.25</v>
      </c>
      <c r="M150" s="29">
        <f t="shared" si="55"/>
        <v>4824</v>
      </c>
      <c r="N150" s="32">
        <f t="shared" si="56"/>
        <v>2110.5</v>
      </c>
      <c r="O150" s="26">
        <f t="shared" si="41"/>
        <v>21222.25</v>
      </c>
      <c r="P150" s="23">
        <f t="shared" si="42"/>
        <v>22512</v>
      </c>
      <c r="Q150" s="23">
        <f t="shared" si="43"/>
        <v>3752</v>
      </c>
      <c r="R150" s="23">
        <f t="shared" si="44"/>
        <v>2462.25</v>
      </c>
      <c r="S150" s="2">
        <f t="shared" si="45"/>
        <v>48240</v>
      </c>
      <c r="T150" s="23">
        <f t="shared" si="46"/>
        <v>52762.5</v>
      </c>
      <c r="U150" s="23">
        <f t="shared" si="57"/>
        <v>150951</v>
      </c>
    </row>
    <row r="151" spans="1:21" ht="12.75">
      <c r="A151" s="80" t="s">
        <v>493</v>
      </c>
      <c r="B151" s="2" t="s">
        <v>283</v>
      </c>
      <c r="C151" s="2" t="s">
        <v>1134</v>
      </c>
      <c r="D151" s="2" t="s">
        <v>1069</v>
      </c>
      <c r="E151" s="2" t="s">
        <v>1387</v>
      </c>
      <c r="F151" s="2">
        <v>770</v>
      </c>
      <c r="G151" s="17">
        <v>3.5</v>
      </c>
      <c r="H151" s="2">
        <v>8</v>
      </c>
      <c r="I151" s="22">
        <f t="shared" si="52"/>
        <v>134.75</v>
      </c>
      <c r="J151" s="22">
        <f t="shared" si="53"/>
        <v>308</v>
      </c>
      <c r="K151" s="22">
        <f t="shared" si="54"/>
        <v>308</v>
      </c>
      <c r="L151" s="22">
        <f t="shared" si="58"/>
        <v>134.75</v>
      </c>
      <c r="M151" s="29">
        <f t="shared" si="55"/>
        <v>5544</v>
      </c>
      <c r="N151" s="32">
        <f t="shared" si="56"/>
        <v>2425.5</v>
      </c>
      <c r="O151" s="26">
        <f t="shared" si="41"/>
        <v>24389.75</v>
      </c>
      <c r="P151" s="23">
        <f t="shared" si="42"/>
        <v>25872</v>
      </c>
      <c r="Q151" s="23">
        <f t="shared" si="43"/>
        <v>4312</v>
      </c>
      <c r="R151" s="23">
        <f t="shared" si="44"/>
        <v>2829.75</v>
      </c>
      <c r="S151" s="2">
        <f t="shared" si="45"/>
        <v>55440</v>
      </c>
      <c r="T151" s="23">
        <f t="shared" si="46"/>
        <v>60637.5</v>
      </c>
      <c r="U151" s="23">
        <f t="shared" si="57"/>
        <v>173481</v>
      </c>
    </row>
    <row r="152" spans="1:21" ht="12.75">
      <c r="A152" s="80" t="s">
        <v>497</v>
      </c>
      <c r="B152" s="2" t="s">
        <v>283</v>
      </c>
      <c r="C152" s="2" t="s">
        <v>1137</v>
      </c>
      <c r="D152" s="2" t="s">
        <v>1069</v>
      </c>
      <c r="E152" s="2" t="s">
        <v>1136</v>
      </c>
      <c r="F152" s="2">
        <v>700</v>
      </c>
      <c r="G152" s="17">
        <v>3.5</v>
      </c>
      <c r="H152" s="2">
        <v>8</v>
      </c>
      <c r="I152" s="22">
        <f t="shared" si="52"/>
        <v>122.5</v>
      </c>
      <c r="J152" s="22">
        <f t="shared" si="53"/>
        <v>280</v>
      </c>
      <c r="K152" s="22">
        <f t="shared" si="54"/>
        <v>280</v>
      </c>
      <c r="L152" s="22">
        <f t="shared" si="58"/>
        <v>122.5</v>
      </c>
      <c r="M152" s="29">
        <f t="shared" si="55"/>
        <v>5040</v>
      </c>
      <c r="N152" s="32">
        <f t="shared" si="56"/>
        <v>2205</v>
      </c>
      <c r="O152" s="26">
        <f t="shared" si="41"/>
        <v>22172.5</v>
      </c>
      <c r="P152" s="23">
        <f t="shared" si="42"/>
        <v>23520</v>
      </c>
      <c r="Q152" s="23">
        <f t="shared" si="43"/>
        <v>3920</v>
      </c>
      <c r="R152" s="23">
        <f t="shared" si="44"/>
        <v>2572.5</v>
      </c>
      <c r="S152" s="2">
        <f t="shared" si="45"/>
        <v>50400</v>
      </c>
      <c r="T152" s="23">
        <f t="shared" si="46"/>
        <v>55125</v>
      </c>
      <c r="U152" s="23">
        <f t="shared" si="57"/>
        <v>157710</v>
      </c>
    </row>
    <row r="153" spans="1:21" ht="12.75">
      <c r="A153" s="80" t="s">
        <v>499</v>
      </c>
      <c r="B153" s="2" t="s">
        <v>283</v>
      </c>
      <c r="C153" s="2" t="s">
        <v>1139</v>
      </c>
      <c r="D153" s="2" t="s">
        <v>1069</v>
      </c>
      <c r="E153" s="2" t="s">
        <v>1388</v>
      </c>
      <c r="F153" s="2">
        <v>540</v>
      </c>
      <c r="G153" s="17">
        <v>3.5</v>
      </c>
      <c r="H153" s="2">
        <v>8</v>
      </c>
      <c r="I153" s="22">
        <f t="shared" si="52"/>
        <v>94.5</v>
      </c>
      <c r="J153" s="22">
        <f t="shared" si="53"/>
        <v>216</v>
      </c>
      <c r="K153" s="22">
        <f t="shared" si="54"/>
        <v>216</v>
      </c>
      <c r="L153" s="22">
        <f t="shared" si="58"/>
        <v>94.5</v>
      </c>
      <c r="M153" s="29">
        <f t="shared" si="55"/>
        <v>3888</v>
      </c>
      <c r="N153" s="32">
        <f t="shared" si="56"/>
        <v>1701</v>
      </c>
      <c r="O153" s="26">
        <f t="shared" si="41"/>
        <v>17104.5</v>
      </c>
      <c r="P153" s="23">
        <f t="shared" si="42"/>
        <v>18144</v>
      </c>
      <c r="Q153" s="23">
        <f t="shared" si="43"/>
        <v>3024</v>
      </c>
      <c r="R153" s="23">
        <f t="shared" si="44"/>
        <v>1984.5</v>
      </c>
      <c r="S153" s="2">
        <f t="shared" si="45"/>
        <v>38880</v>
      </c>
      <c r="T153" s="23">
        <f t="shared" si="46"/>
        <v>42525</v>
      </c>
      <c r="U153" s="23">
        <f t="shared" si="57"/>
        <v>121662</v>
      </c>
    </row>
    <row r="154" spans="1:21" ht="12.75">
      <c r="A154" s="80" t="s">
        <v>502</v>
      </c>
      <c r="B154" s="2" t="s">
        <v>283</v>
      </c>
      <c r="C154" s="2" t="s">
        <v>1389</v>
      </c>
      <c r="D154" s="2" t="s">
        <v>1069</v>
      </c>
      <c r="E154" s="2" t="s">
        <v>1390</v>
      </c>
      <c r="F154" s="2">
        <v>1170</v>
      </c>
      <c r="G154" s="17">
        <v>3.5</v>
      </c>
      <c r="H154" s="2">
        <v>8</v>
      </c>
      <c r="I154" s="22">
        <f t="shared" si="52"/>
        <v>204.75</v>
      </c>
      <c r="J154" s="22">
        <f t="shared" si="53"/>
        <v>468</v>
      </c>
      <c r="K154" s="22">
        <f t="shared" si="54"/>
        <v>468</v>
      </c>
      <c r="L154" s="22">
        <f t="shared" si="58"/>
        <v>204.75</v>
      </c>
      <c r="M154" s="29">
        <f t="shared" si="55"/>
        <v>8424</v>
      </c>
      <c r="N154" s="32">
        <f t="shared" si="56"/>
        <v>3685.5</v>
      </c>
      <c r="O154" s="26">
        <f t="shared" si="41"/>
        <v>37059.75</v>
      </c>
      <c r="P154" s="23">
        <f t="shared" si="42"/>
        <v>39312</v>
      </c>
      <c r="Q154" s="23">
        <f t="shared" si="43"/>
        <v>6552</v>
      </c>
      <c r="R154" s="23">
        <f t="shared" si="44"/>
        <v>4299.75</v>
      </c>
      <c r="S154" s="2">
        <f t="shared" si="45"/>
        <v>84240</v>
      </c>
      <c r="T154" s="23">
        <f t="shared" si="46"/>
        <v>92137.5</v>
      </c>
      <c r="U154" s="23">
        <f t="shared" si="57"/>
        <v>263601</v>
      </c>
    </row>
    <row r="155" spans="7:21" ht="12.75">
      <c r="G155" s="17"/>
      <c r="H155" s="2"/>
      <c r="I155" s="37">
        <f aca="true" t="shared" si="59" ref="I155:N155">SUM(I126:I154)</f>
        <v>4857.35</v>
      </c>
      <c r="J155" s="37">
        <f t="shared" si="59"/>
        <v>8216.4</v>
      </c>
      <c r="K155" s="37">
        <f t="shared" si="59"/>
        <v>8216.4</v>
      </c>
      <c r="L155" s="37">
        <f t="shared" si="59"/>
        <v>4857.35</v>
      </c>
      <c r="M155" s="38">
        <f t="shared" si="59"/>
        <v>147895.2</v>
      </c>
      <c r="N155" s="39">
        <f t="shared" si="59"/>
        <v>87432.3</v>
      </c>
      <c r="O155" s="137">
        <f aca="true" t="shared" si="60" ref="O155:T155">SUM(O126:O154)</f>
        <v>879180.3500000001</v>
      </c>
      <c r="P155" s="130">
        <f t="shared" si="60"/>
        <v>690177.6</v>
      </c>
      <c r="Q155" s="130">
        <f t="shared" si="60"/>
        <v>115029.6</v>
      </c>
      <c r="R155" s="130">
        <f t="shared" si="60"/>
        <v>102004.35</v>
      </c>
      <c r="S155" s="130">
        <f t="shared" si="60"/>
        <v>1478952</v>
      </c>
      <c r="T155" s="130">
        <f t="shared" si="60"/>
        <v>2185807.5</v>
      </c>
      <c r="U155" s="130">
        <f t="shared" si="57"/>
        <v>5451151.4</v>
      </c>
    </row>
    <row r="156" spans="8:21" ht="12.75">
      <c r="H156" s="2"/>
      <c r="I156" s="2"/>
      <c r="J156" s="2"/>
      <c r="K156" s="2"/>
      <c r="L156" s="2"/>
      <c r="M156" s="30"/>
      <c r="N156" s="33"/>
      <c r="O156" s="26"/>
      <c r="P156" s="23"/>
      <c r="Q156" s="23"/>
      <c r="R156" s="23"/>
      <c r="S156" s="2"/>
      <c r="T156" s="23"/>
      <c r="U156" s="23"/>
    </row>
    <row r="157" spans="1:21" ht="12.75">
      <c r="A157" s="73" t="s">
        <v>503</v>
      </c>
      <c r="B157" s="2" t="s">
        <v>377</v>
      </c>
      <c r="C157" s="2" t="s">
        <v>1476</v>
      </c>
      <c r="D157" s="2" t="s">
        <v>378</v>
      </c>
      <c r="E157" s="2" t="s">
        <v>380</v>
      </c>
      <c r="F157" s="2">
        <v>5116</v>
      </c>
      <c r="G157" s="2">
        <v>7</v>
      </c>
      <c r="H157" s="2">
        <v>8</v>
      </c>
      <c r="I157" s="22">
        <f aca="true" t="shared" si="61" ref="I157:I180">PRODUCT((F157*0.05),G157)</f>
        <v>1790.6000000000001</v>
      </c>
      <c r="J157" s="22">
        <f aca="true" t="shared" si="62" ref="J157:J180">PRODUCT((F157*0.05),H157)</f>
        <v>2046.4</v>
      </c>
      <c r="K157" s="22">
        <f aca="true" t="shared" si="63" ref="K157:K180">PRODUCT((F157*0.05),H157)</f>
        <v>2046.4</v>
      </c>
      <c r="L157" s="22">
        <f>PRODUCT((F157*0.05),G157)</f>
        <v>1790.6000000000001</v>
      </c>
      <c r="M157" s="29">
        <f aca="true" t="shared" si="64" ref="M157:M180">PRODUCT((F157*0.9),H157)</f>
        <v>36835.200000000004</v>
      </c>
      <c r="N157" s="32">
        <f aca="true" t="shared" si="65" ref="N157:N180">PRODUCT(F157*0.9,G157)</f>
        <v>32230.800000000003</v>
      </c>
      <c r="O157" s="26">
        <f t="shared" si="41"/>
        <v>324098.60000000003</v>
      </c>
      <c r="P157" s="23">
        <f t="shared" si="42"/>
        <v>171897.6</v>
      </c>
      <c r="Q157" s="23">
        <f t="shared" si="43"/>
        <v>28649.600000000002</v>
      </c>
      <c r="R157" s="23">
        <f t="shared" si="44"/>
        <v>37602.600000000006</v>
      </c>
      <c r="S157" s="2">
        <f t="shared" si="45"/>
        <v>368352.00000000006</v>
      </c>
      <c r="T157" s="23">
        <f t="shared" si="46"/>
        <v>805770.0000000001</v>
      </c>
      <c r="U157" s="23">
        <f aca="true" t="shared" si="66" ref="U157:U181">SUM(O157:T157)</f>
        <v>1736370.4000000004</v>
      </c>
    </row>
    <row r="158" spans="1:21" ht="12.75">
      <c r="A158" s="73" t="s">
        <v>525</v>
      </c>
      <c r="B158" s="2" t="s">
        <v>377</v>
      </c>
      <c r="C158" s="2" t="s">
        <v>1461</v>
      </c>
      <c r="D158" s="2" t="s">
        <v>392</v>
      </c>
      <c r="E158" s="2" t="s">
        <v>393</v>
      </c>
      <c r="F158" s="2">
        <v>300</v>
      </c>
      <c r="G158" s="17">
        <v>4.5</v>
      </c>
      <c r="H158" s="2">
        <v>8</v>
      </c>
      <c r="I158" s="22">
        <f t="shared" si="61"/>
        <v>67.5</v>
      </c>
      <c r="J158" s="22">
        <f t="shared" si="62"/>
        <v>120</v>
      </c>
      <c r="K158" s="22">
        <f t="shared" si="63"/>
        <v>120</v>
      </c>
      <c r="L158" s="22">
        <f aca="true" t="shared" si="67" ref="L158:L180">PRODUCT((F158*0.05),G158)</f>
        <v>67.5</v>
      </c>
      <c r="M158" s="29">
        <f t="shared" si="64"/>
        <v>2160</v>
      </c>
      <c r="N158" s="32">
        <f t="shared" si="65"/>
        <v>1215</v>
      </c>
      <c r="O158" s="26">
        <f t="shared" si="41"/>
        <v>12217.5</v>
      </c>
      <c r="P158" s="23">
        <f t="shared" si="42"/>
        <v>10080</v>
      </c>
      <c r="Q158" s="23">
        <f t="shared" si="43"/>
        <v>1680</v>
      </c>
      <c r="R158" s="23">
        <f t="shared" si="44"/>
        <v>1417.5</v>
      </c>
      <c r="S158" s="2">
        <f t="shared" si="45"/>
        <v>21600</v>
      </c>
      <c r="T158" s="23">
        <f t="shared" si="46"/>
        <v>30375</v>
      </c>
      <c r="U158" s="23">
        <f t="shared" si="66"/>
        <v>77370</v>
      </c>
    </row>
    <row r="159" spans="1:21" ht="12.75">
      <c r="A159" s="73" t="s">
        <v>977</v>
      </c>
      <c r="B159" s="2" t="s">
        <v>377</v>
      </c>
      <c r="C159" s="2" t="s">
        <v>1462</v>
      </c>
      <c r="D159" s="2" t="s">
        <v>395</v>
      </c>
      <c r="E159" s="2" t="s">
        <v>396</v>
      </c>
      <c r="F159" s="2">
        <v>727</v>
      </c>
      <c r="G159" s="17">
        <v>4.5</v>
      </c>
      <c r="H159" s="2">
        <v>8</v>
      </c>
      <c r="I159" s="22">
        <f t="shared" si="61"/>
        <v>163.57500000000002</v>
      </c>
      <c r="J159" s="22">
        <f t="shared" si="62"/>
        <v>290.8</v>
      </c>
      <c r="K159" s="22">
        <f t="shared" si="63"/>
        <v>290.8</v>
      </c>
      <c r="L159" s="22">
        <f t="shared" si="67"/>
        <v>163.57500000000002</v>
      </c>
      <c r="M159" s="29">
        <f t="shared" si="64"/>
        <v>5234.400000000001</v>
      </c>
      <c r="N159" s="32">
        <f t="shared" si="65"/>
        <v>2944.3500000000004</v>
      </c>
      <c r="O159" s="26">
        <f t="shared" si="41"/>
        <v>29607.075000000004</v>
      </c>
      <c r="P159" s="23">
        <f t="shared" si="42"/>
        <v>24427.2</v>
      </c>
      <c r="Q159" s="23">
        <f t="shared" si="43"/>
        <v>4071.2000000000003</v>
      </c>
      <c r="R159" s="23">
        <f t="shared" si="44"/>
        <v>3435.0750000000003</v>
      </c>
      <c r="S159" s="2">
        <f t="shared" si="45"/>
        <v>52344.00000000001</v>
      </c>
      <c r="T159" s="23">
        <f t="shared" si="46"/>
        <v>73608.75000000001</v>
      </c>
      <c r="U159" s="23">
        <f t="shared" si="66"/>
        <v>187493.30000000005</v>
      </c>
    </row>
    <row r="160" spans="1:21" ht="12.75">
      <c r="A160" s="73" t="s">
        <v>528</v>
      </c>
      <c r="B160" s="2" t="s">
        <v>377</v>
      </c>
      <c r="C160" s="2" t="s">
        <v>1463</v>
      </c>
      <c r="D160" s="2" t="s">
        <v>398</v>
      </c>
      <c r="E160" s="2" t="s">
        <v>400</v>
      </c>
      <c r="F160" s="2">
        <v>288</v>
      </c>
      <c r="G160" s="17">
        <v>4.5</v>
      </c>
      <c r="H160" s="2">
        <v>8</v>
      </c>
      <c r="I160" s="22">
        <f t="shared" si="61"/>
        <v>64.8</v>
      </c>
      <c r="J160" s="22">
        <f t="shared" si="62"/>
        <v>115.2</v>
      </c>
      <c r="K160" s="22">
        <f t="shared" si="63"/>
        <v>115.2</v>
      </c>
      <c r="L160" s="22">
        <f t="shared" si="67"/>
        <v>64.8</v>
      </c>
      <c r="M160" s="29">
        <f t="shared" si="64"/>
        <v>2073.6</v>
      </c>
      <c r="N160" s="32">
        <f t="shared" si="65"/>
        <v>1166.3999999999999</v>
      </c>
      <c r="O160" s="26">
        <f t="shared" si="41"/>
        <v>11728.8</v>
      </c>
      <c r="P160" s="23">
        <f t="shared" si="42"/>
        <v>9676.800000000001</v>
      </c>
      <c r="Q160" s="23">
        <f t="shared" si="43"/>
        <v>1612.8</v>
      </c>
      <c r="R160" s="23">
        <f t="shared" si="44"/>
        <v>1360.8</v>
      </c>
      <c r="S160" s="2">
        <f t="shared" si="45"/>
        <v>20736</v>
      </c>
      <c r="T160" s="23">
        <f t="shared" si="46"/>
        <v>29159.999999999996</v>
      </c>
      <c r="U160" s="23">
        <f t="shared" si="66"/>
        <v>74275.2</v>
      </c>
    </row>
    <row r="161" spans="1:21" ht="12.75">
      <c r="A161" s="73" t="s">
        <v>531</v>
      </c>
      <c r="B161" s="2" t="s">
        <v>377</v>
      </c>
      <c r="C161" s="2" t="s">
        <v>1464</v>
      </c>
      <c r="D161" s="2" t="s">
        <v>402</v>
      </c>
      <c r="E161" s="2" t="s">
        <v>122</v>
      </c>
      <c r="F161" s="2">
        <v>540</v>
      </c>
      <c r="G161" s="17">
        <v>4.5</v>
      </c>
      <c r="H161" s="2">
        <v>8</v>
      </c>
      <c r="I161" s="22">
        <f t="shared" si="61"/>
        <v>121.5</v>
      </c>
      <c r="J161" s="22">
        <f t="shared" si="62"/>
        <v>216</v>
      </c>
      <c r="K161" s="22">
        <f t="shared" si="63"/>
        <v>216</v>
      </c>
      <c r="L161" s="22">
        <f t="shared" si="67"/>
        <v>121.5</v>
      </c>
      <c r="M161" s="29">
        <f t="shared" si="64"/>
        <v>3888</v>
      </c>
      <c r="N161" s="32">
        <f t="shared" si="65"/>
        <v>2187</v>
      </c>
      <c r="O161" s="26">
        <f t="shared" si="41"/>
        <v>21991.5</v>
      </c>
      <c r="P161" s="23">
        <f t="shared" si="42"/>
        <v>18144</v>
      </c>
      <c r="Q161" s="23">
        <f t="shared" si="43"/>
        <v>3024</v>
      </c>
      <c r="R161" s="23">
        <f t="shared" si="44"/>
        <v>2551.5</v>
      </c>
      <c r="S161" s="2">
        <f t="shared" si="45"/>
        <v>38880</v>
      </c>
      <c r="T161" s="23">
        <f t="shared" si="46"/>
        <v>54675</v>
      </c>
      <c r="U161" s="23">
        <f t="shared" si="66"/>
        <v>139266</v>
      </c>
    </row>
    <row r="162" spans="1:21" ht="12.75">
      <c r="A162" s="73" t="s">
        <v>533</v>
      </c>
      <c r="B162" s="2" t="s">
        <v>377</v>
      </c>
      <c r="C162" s="2" t="s">
        <v>1465</v>
      </c>
      <c r="D162" s="2" t="s">
        <v>404</v>
      </c>
      <c r="E162" s="2" t="s">
        <v>275</v>
      </c>
      <c r="F162" s="2">
        <v>450</v>
      </c>
      <c r="G162" s="17">
        <v>4.5</v>
      </c>
      <c r="H162" s="2">
        <v>8</v>
      </c>
      <c r="I162" s="22">
        <f t="shared" si="61"/>
        <v>101.25</v>
      </c>
      <c r="J162" s="22">
        <f t="shared" si="62"/>
        <v>180</v>
      </c>
      <c r="K162" s="22">
        <f t="shared" si="63"/>
        <v>180</v>
      </c>
      <c r="L162" s="22">
        <f t="shared" si="67"/>
        <v>101.25</v>
      </c>
      <c r="M162" s="29">
        <f t="shared" si="64"/>
        <v>3240</v>
      </c>
      <c r="N162" s="32">
        <f t="shared" si="65"/>
        <v>1822.5</v>
      </c>
      <c r="O162" s="26">
        <f t="shared" si="41"/>
        <v>18326.25</v>
      </c>
      <c r="P162" s="23">
        <f t="shared" si="42"/>
        <v>15120</v>
      </c>
      <c r="Q162" s="23">
        <f t="shared" si="43"/>
        <v>2520</v>
      </c>
      <c r="R162" s="23">
        <f t="shared" si="44"/>
        <v>2126.25</v>
      </c>
      <c r="S162" s="2">
        <f t="shared" si="45"/>
        <v>32400</v>
      </c>
      <c r="T162" s="23">
        <f t="shared" si="46"/>
        <v>45562.5</v>
      </c>
      <c r="U162" s="23">
        <f t="shared" si="66"/>
        <v>116055</v>
      </c>
    </row>
    <row r="163" spans="1:21" ht="12.75">
      <c r="A163" s="73" t="s">
        <v>1601</v>
      </c>
      <c r="B163" s="2" t="s">
        <v>377</v>
      </c>
      <c r="C163" s="2" t="s">
        <v>1466</v>
      </c>
      <c r="D163" s="2" t="s">
        <v>406</v>
      </c>
      <c r="E163" s="2" t="s">
        <v>418</v>
      </c>
      <c r="F163" s="2">
        <v>730</v>
      </c>
      <c r="G163" s="17">
        <v>4.5</v>
      </c>
      <c r="H163" s="2">
        <v>8</v>
      </c>
      <c r="I163" s="22">
        <f t="shared" si="61"/>
        <v>164.25</v>
      </c>
      <c r="J163" s="22">
        <f t="shared" si="62"/>
        <v>292</v>
      </c>
      <c r="K163" s="22">
        <f t="shared" si="63"/>
        <v>292</v>
      </c>
      <c r="L163" s="22">
        <f t="shared" si="67"/>
        <v>164.25</v>
      </c>
      <c r="M163" s="29">
        <f t="shared" si="64"/>
        <v>5256</v>
      </c>
      <c r="N163" s="32">
        <f t="shared" si="65"/>
        <v>2956.5</v>
      </c>
      <c r="O163" s="26">
        <f t="shared" si="41"/>
        <v>29729.25</v>
      </c>
      <c r="P163" s="23">
        <f t="shared" si="42"/>
        <v>24528</v>
      </c>
      <c r="Q163" s="23">
        <f t="shared" si="43"/>
        <v>4088</v>
      </c>
      <c r="R163" s="23">
        <f t="shared" si="44"/>
        <v>3449.25</v>
      </c>
      <c r="S163" s="2">
        <f t="shared" si="45"/>
        <v>52560</v>
      </c>
      <c r="T163" s="23">
        <f t="shared" si="46"/>
        <v>73912.5</v>
      </c>
      <c r="U163" s="23">
        <f t="shared" si="66"/>
        <v>188267</v>
      </c>
    </row>
    <row r="164" spans="1:21" ht="12.75">
      <c r="A164" s="73" t="s">
        <v>535</v>
      </c>
      <c r="B164" s="2" t="s">
        <v>377</v>
      </c>
      <c r="C164" s="2" t="s">
        <v>1467</v>
      </c>
      <c r="D164" s="2" t="s">
        <v>420</v>
      </c>
      <c r="E164" s="2" t="s">
        <v>422</v>
      </c>
      <c r="F164" s="2">
        <v>438</v>
      </c>
      <c r="G164" s="17">
        <v>4.5</v>
      </c>
      <c r="H164" s="2">
        <v>8</v>
      </c>
      <c r="I164" s="22">
        <f t="shared" si="61"/>
        <v>98.55000000000001</v>
      </c>
      <c r="J164" s="22">
        <f t="shared" si="62"/>
        <v>175.20000000000002</v>
      </c>
      <c r="K164" s="22">
        <f t="shared" si="63"/>
        <v>175.20000000000002</v>
      </c>
      <c r="L164" s="22">
        <f t="shared" si="67"/>
        <v>98.55000000000001</v>
      </c>
      <c r="M164" s="29">
        <f t="shared" si="64"/>
        <v>3153.6</v>
      </c>
      <c r="N164" s="32">
        <f t="shared" si="65"/>
        <v>1773.8999999999999</v>
      </c>
      <c r="O164" s="26">
        <f t="shared" si="41"/>
        <v>17837.550000000003</v>
      </c>
      <c r="P164" s="23">
        <f t="shared" si="42"/>
        <v>14716.800000000001</v>
      </c>
      <c r="Q164" s="23">
        <f t="shared" si="43"/>
        <v>2452.8</v>
      </c>
      <c r="R164" s="23">
        <f t="shared" si="44"/>
        <v>2069.55</v>
      </c>
      <c r="S164" s="2">
        <f t="shared" si="45"/>
        <v>31536</v>
      </c>
      <c r="T164" s="23">
        <f t="shared" si="46"/>
        <v>44347.5</v>
      </c>
      <c r="U164" s="23">
        <f t="shared" si="66"/>
        <v>112960.20000000001</v>
      </c>
    </row>
    <row r="165" spans="1:21" ht="12.75">
      <c r="A165" s="73" t="s">
        <v>538</v>
      </c>
      <c r="B165" s="2" t="s">
        <v>377</v>
      </c>
      <c r="C165" s="2" t="s">
        <v>1468</v>
      </c>
      <c r="D165" s="2" t="s">
        <v>424</v>
      </c>
      <c r="E165" s="2" t="s">
        <v>426</v>
      </c>
      <c r="F165" s="2">
        <v>490</v>
      </c>
      <c r="G165" s="17">
        <v>4.5</v>
      </c>
      <c r="H165" s="2">
        <v>8</v>
      </c>
      <c r="I165" s="22">
        <f t="shared" si="61"/>
        <v>110.25</v>
      </c>
      <c r="J165" s="22">
        <f t="shared" si="62"/>
        <v>196</v>
      </c>
      <c r="K165" s="22">
        <f t="shared" si="63"/>
        <v>196</v>
      </c>
      <c r="L165" s="22">
        <f t="shared" si="67"/>
        <v>110.25</v>
      </c>
      <c r="M165" s="29">
        <f t="shared" si="64"/>
        <v>3528</v>
      </c>
      <c r="N165" s="32">
        <f t="shared" si="65"/>
        <v>1984.5</v>
      </c>
      <c r="O165" s="26">
        <f t="shared" si="41"/>
        <v>19955.25</v>
      </c>
      <c r="P165" s="23">
        <f t="shared" si="42"/>
        <v>16464</v>
      </c>
      <c r="Q165" s="23">
        <f t="shared" si="43"/>
        <v>2744</v>
      </c>
      <c r="R165" s="23">
        <f t="shared" si="44"/>
        <v>2315.25</v>
      </c>
      <c r="S165" s="2">
        <f t="shared" si="45"/>
        <v>35280</v>
      </c>
      <c r="T165" s="23">
        <f t="shared" si="46"/>
        <v>49612.5</v>
      </c>
      <c r="U165" s="23">
        <f t="shared" si="66"/>
        <v>126371</v>
      </c>
    </row>
    <row r="166" spans="1:21" ht="12.75">
      <c r="A166" s="73" t="s">
        <v>540</v>
      </c>
      <c r="B166" s="2" t="s">
        <v>377</v>
      </c>
      <c r="C166" s="2" t="s">
        <v>1469</v>
      </c>
      <c r="D166" s="2" t="s">
        <v>428</v>
      </c>
      <c r="E166" s="2" t="s">
        <v>45</v>
      </c>
      <c r="F166" s="2">
        <v>560</v>
      </c>
      <c r="G166" s="17">
        <v>4.5</v>
      </c>
      <c r="H166" s="2">
        <v>8</v>
      </c>
      <c r="I166" s="22">
        <f t="shared" si="61"/>
        <v>126</v>
      </c>
      <c r="J166" s="22">
        <f t="shared" si="62"/>
        <v>224</v>
      </c>
      <c r="K166" s="22">
        <f t="shared" si="63"/>
        <v>224</v>
      </c>
      <c r="L166" s="22">
        <f t="shared" si="67"/>
        <v>126</v>
      </c>
      <c r="M166" s="29">
        <f t="shared" si="64"/>
        <v>4032</v>
      </c>
      <c r="N166" s="32">
        <f t="shared" si="65"/>
        <v>2268</v>
      </c>
      <c r="O166" s="26">
        <f t="shared" si="41"/>
        <v>22806</v>
      </c>
      <c r="P166" s="23">
        <f t="shared" si="42"/>
        <v>18816</v>
      </c>
      <c r="Q166" s="23">
        <f t="shared" si="43"/>
        <v>3136</v>
      </c>
      <c r="R166" s="23">
        <f t="shared" si="44"/>
        <v>2646</v>
      </c>
      <c r="S166" s="2">
        <f t="shared" si="45"/>
        <v>40320</v>
      </c>
      <c r="T166" s="23">
        <f t="shared" si="46"/>
        <v>56700</v>
      </c>
      <c r="U166" s="23">
        <f t="shared" si="66"/>
        <v>144424</v>
      </c>
    </row>
    <row r="167" spans="1:21" ht="12.75">
      <c r="A167" s="73" t="s">
        <v>547</v>
      </c>
      <c r="B167" s="2" t="s">
        <v>377</v>
      </c>
      <c r="C167" s="2" t="s">
        <v>1471</v>
      </c>
      <c r="D167" s="2" t="s">
        <v>1069</v>
      </c>
      <c r="E167" s="2" t="s">
        <v>1391</v>
      </c>
      <c r="F167" s="2">
        <v>790</v>
      </c>
      <c r="G167" s="17">
        <v>3.5</v>
      </c>
      <c r="H167" s="2">
        <v>8</v>
      </c>
      <c r="I167" s="22">
        <f t="shared" si="61"/>
        <v>138.25</v>
      </c>
      <c r="J167" s="22">
        <f t="shared" si="62"/>
        <v>316</v>
      </c>
      <c r="K167" s="22">
        <f t="shared" si="63"/>
        <v>316</v>
      </c>
      <c r="L167" s="22">
        <f t="shared" si="67"/>
        <v>138.25</v>
      </c>
      <c r="M167" s="29">
        <f t="shared" si="64"/>
        <v>5688</v>
      </c>
      <c r="N167" s="32">
        <f t="shared" si="65"/>
        <v>2488.5</v>
      </c>
      <c r="O167" s="26">
        <f t="shared" si="41"/>
        <v>25023.25</v>
      </c>
      <c r="P167" s="23">
        <f t="shared" si="42"/>
        <v>26544</v>
      </c>
      <c r="Q167" s="23">
        <f t="shared" si="43"/>
        <v>4424</v>
      </c>
      <c r="R167" s="23">
        <f t="shared" si="44"/>
        <v>2903.25</v>
      </c>
      <c r="S167" s="2">
        <f t="shared" si="45"/>
        <v>56880</v>
      </c>
      <c r="T167" s="23">
        <f t="shared" si="46"/>
        <v>62212.5</v>
      </c>
      <c r="U167" s="23">
        <f t="shared" si="66"/>
        <v>177987</v>
      </c>
    </row>
    <row r="168" spans="1:21" ht="12.75">
      <c r="A168" s="73" t="s">
        <v>549</v>
      </c>
      <c r="B168" s="2" t="s">
        <v>377</v>
      </c>
      <c r="C168" s="2" t="s">
        <v>1472</v>
      </c>
      <c r="D168" s="2" t="s">
        <v>1069</v>
      </c>
      <c r="E168" s="2" t="s">
        <v>1376</v>
      </c>
      <c r="F168" s="2">
        <v>530</v>
      </c>
      <c r="G168" s="17">
        <v>3.5</v>
      </c>
      <c r="H168" s="2">
        <v>8</v>
      </c>
      <c r="I168" s="22">
        <f t="shared" si="61"/>
        <v>92.75</v>
      </c>
      <c r="J168" s="22">
        <f t="shared" si="62"/>
        <v>212</v>
      </c>
      <c r="K168" s="22">
        <f t="shared" si="63"/>
        <v>212</v>
      </c>
      <c r="L168" s="22">
        <f t="shared" si="67"/>
        <v>92.75</v>
      </c>
      <c r="M168" s="29">
        <f t="shared" si="64"/>
        <v>3816</v>
      </c>
      <c r="N168" s="32">
        <f t="shared" si="65"/>
        <v>1669.5</v>
      </c>
      <c r="O168" s="26">
        <f t="shared" si="41"/>
        <v>16787.75</v>
      </c>
      <c r="P168" s="23">
        <f t="shared" si="42"/>
        <v>17808</v>
      </c>
      <c r="Q168" s="23">
        <f t="shared" si="43"/>
        <v>2968</v>
      </c>
      <c r="R168" s="23">
        <f t="shared" si="44"/>
        <v>1947.75</v>
      </c>
      <c r="S168" s="2">
        <f t="shared" si="45"/>
        <v>38160</v>
      </c>
      <c r="T168" s="23">
        <f t="shared" si="46"/>
        <v>41737.5</v>
      </c>
      <c r="U168" s="23">
        <f t="shared" si="66"/>
        <v>119409</v>
      </c>
    </row>
    <row r="169" spans="1:21" ht="12.75">
      <c r="A169" s="368" t="s">
        <v>457</v>
      </c>
      <c r="B169" s="359" t="s">
        <v>1675</v>
      </c>
      <c r="C169" s="414" t="s">
        <v>1674</v>
      </c>
      <c r="D169" s="383" t="s">
        <v>1673</v>
      </c>
      <c r="E169" s="375" t="s">
        <v>465</v>
      </c>
      <c r="F169" s="414" t="s">
        <v>1682</v>
      </c>
      <c r="G169" s="396" t="s">
        <v>1826</v>
      </c>
      <c r="H169" s="397"/>
      <c r="I169" s="364" t="s">
        <v>1683</v>
      </c>
      <c r="J169" s="364"/>
      <c r="K169" s="364"/>
      <c r="L169" s="364"/>
      <c r="M169" s="364"/>
      <c r="N169" s="364"/>
      <c r="O169" s="423" t="s">
        <v>1824</v>
      </c>
      <c r="P169" s="423"/>
      <c r="Q169" s="423"/>
      <c r="R169" s="423"/>
      <c r="S169" s="423"/>
      <c r="T169" s="423"/>
      <c r="U169" s="423"/>
    </row>
    <row r="170" spans="1:21" ht="12.75">
      <c r="A170" s="369"/>
      <c r="B170" s="360"/>
      <c r="C170" s="415"/>
      <c r="D170" s="362"/>
      <c r="E170" s="376"/>
      <c r="F170" s="415"/>
      <c r="G170" s="379"/>
      <c r="H170" s="413"/>
      <c r="I170" s="364"/>
      <c r="J170" s="364"/>
      <c r="K170" s="364"/>
      <c r="L170" s="364"/>
      <c r="M170" s="364"/>
      <c r="N170" s="364"/>
      <c r="O170" s="424"/>
      <c r="P170" s="424"/>
      <c r="Q170" s="424"/>
      <c r="R170" s="424"/>
      <c r="S170" s="424"/>
      <c r="T170" s="424"/>
      <c r="U170" s="424"/>
    </row>
    <row r="171" spans="1:21" ht="12.75">
      <c r="A171" s="369"/>
      <c r="B171" s="360"/>
      <c r="C171" s="415"/>
      <c r="D171" s="362"/>
      <c r="E171" s="376"/>
      <c r="F171" s="415"/>
      <c r="G171" s="359" t="s">
        <v>1678</v>
      </c>
      <c r="H171" s="359" t="s">
        <v>1679</v>
      </c>
      <c r="I171" s="414" t="s">
        <v>1688</v>
      </c>
      <c r="J171" s="414" t="s">
        <v>1689</v>
      </c>
      <c r="K171" s="414" t="s">
        <v>1684</v>
      </c>
      <c r="L171" s="414" t="s">
        <v>1687</v>
      </c>
      <c r="M171" s="414" t="s">
        <v>1685</v>
      </c>
      <c r="N171" s="417" t="s">
        <v>1686</v>
      </c>
      <c r="O171" s="420" t="s">
        <v>1688</v>
      </c>
      <c r="P171" s="414" t="s">
        <v>1689</v>
      </c>
      <c r="Q171" s="414" t="s">
        <v>1684</v>
      </c>
      <c r="R171" s="414" t="s">
        <v>1687</v>
      </c>
      <c r="S171" s="414" t="s">
        <v>1685</v>
      </c>
      <c r="T171" s="414" t="s">
        <v>1686</v>
      </c>
      <c r="U171" s="399" t="s">
        <v>1696</v>
      </c>
    </row>
    <row r="172" spans="1:21" ht="12.75">
      <c r="A172" s="369"/>
      <c r="B172" s="360"/>
      <c r="C172" s="415"/>
      <c r="D172" s="362"/>
      <c r="E172" s="376"/>
      <c r="F172" s="415"/>
      <c r="G172" s="360"/>
      <c r="H172" s="360"/>
      <c r="I172" s="415"/>
      <c r="J172" s="415"/>
      <c r="K172" s="415"/>
      <c r="L172" s="415"/>
      <c r="M172" s="415"/>
      <c r="N172" s="418"/>
      <c r="O172" s="421"/>
      <c r="P172" s="415"/>
      <c r="Q172" s="415"/>
      <c r="R172" s="415"/>
      <c r="S172" s="415"/>
      <c r="T172" s="415"/>
      <c r="U172" s="400"/>
    </row>
    <row r="173" spans="1:21" ht="12.75">
      <c r="A173" s="369"/>
      <c r="B173" s="360"/>
      <c r="C173" s="415"/>
      <c r="D173" s="362"/>
      <c r="E173" s="376"/>
      <c r="F173" s="415"/>
      <c r="G173" s="360"/>
      <c r="H173" s="360"/>
      <c r="I173" s="415"/>
      <c r="J173" s="415"/>
      <c r="K173" s="415"/>
      <c r="L173" s="415"/>
      <c r="M173" s="415"/>
      <c r="N173" s="418"/>
      <c r="O173" s="421"/>
      <c r="P173" s="415"/>
      <c r="Q173" s="415"/>
      <c r="R173" s="415"/>
      <c r="S173" s="415"/>
      <c r="T173" s="415"/>
      <c r="U173" s="400"/>
    </row>
    <row r="174" spans="1:21" ht="12.75">
      <c r="A174" s="369"/>
      <c r="B174" s="360"/>
      <c r="C174" s="415"/>
      <c r="D174" s="362"/>
      <c r="E174" s="376"/>
      <c r="F174" s="415"/>
      <c r="G174" s="360"/>
      <c r="H174" s="360"/>
      <c r="I174" s="415"/>
      <c r="J174" s="415"/>
      <c r="K174" s="415"/>
      <c r="L174" s="415"/>
      <c r="M174" s="415"/>
      <c r="N174" s="418"/>
      <c r="O174" s="421"/>
      <c r="P174" s="415"/>
      <c r="Q174" s="415"/>
      <c r="R174" s="415"/>
      <c r="S174" s="415"/>
      <c r="T174" s="415"/>
      <c r="U174" s="400"/>
    </row>
    <row r="175" spans="1:21" ht="12.75">
      <c r="A175" s="369"/>
      <c r="B175" s="360"/>
      <c r="C175" s="415"/>
      <c r="D175" s="362"/>
      <c r="E175" s="376"/>
      <c r="F175" s="415"/>
      <c r="G175" s="360"/>
      <c r="H175" s="360"/>
      <c r="I175" s="415"/>
      <c r="J175" s="415"/>
      <c r="K175" s="415"/>
      <c r="L175" s="415"/>
      <c r="M175" s="415"/>
      <c r="N175" s="418"/>
      <c r="O175" s="421"/>
      <c r="P175" s="415"/>
      <c r="Q175" s="415"/>
      <c r="R175" s="415"/>
      <c r="S175" s="415"/>
      <c r="T175" s="415"/>
      <c r="U175" s="400"/>
    </row>
    <row r="176" spans="1:21" ht="12.75">
      <c r="A176" s="370"/>
      <c r="B176" s="361"/>
      <c r="C176" s="416"/>
      <c r="D176" s="363"/>
      <c r="E176" s="377"/>
      <c r="F176" s="416"/>
      <c r="G176" s="361"/>
      <c r="H176" s="361"/>
      <c r="I176" s="416"/>
      <c r="J176" s="416"/>
      <c r="K176" s="416"/>
      <c r="L176" s="416"/>
      <c r="M176" s="416"/>
      <c r="N176" s="419"/>
      <c r="O176" s="422"/>
      <c r="P176" s="416"/>
      <c r="Q176" s="416"/>
      <c r="R176" s="416"/>
      <c r="S176" s="416"/>
      <c r="T176" s="416"/>
      <c r="U176" s="400"/>
    </row>
    <row r="177" spans="1:21" ht="12.75">
      <c r="A177" s="11"/>
      <c r="B177" s="13"/>
      <c r="C177" s="14"/>
      <c r="D177" s="13"/>
      <c r="E177" s="12"/>
      <c r="F177" s="14"/>
      <c r="G177" s="14"/>
      <c r="H177" s="14"/>
      <c r="I177" s="21">
        <v>0.05</v>
      </c>
      <c r="J177" s="21">
        <v>0.05</v>
      </c>
      <c r="K177" s="21">
        <v>0.05</v>
      </c>
      <c r="L177" s="21">
        <v>0.05</v>
      </c>
      <c r="M177" s="28">
        <v>0.9</v>
      </c>
      <c r="N177" s="31">
        <v>0.9</v>
      </c>
      <c r="O177" s="25" t="s">
        <v>1690</v>
      </c>
      <c r="P177" s="24" t="s">
        <v>1691</v>
      </c>
      <c r="Q177" s="24" t="s">
        <v>1692</v>
      </c>
      <c r="R177" s="24" t="s">
        <v>1693</v>
      </c>
      <c r="S177" s="24" t="s">
        <v>1694</v>
      </c>
      <c r="T177" s="24" t="s">
        <v>1695</v>
      </c>
      <c r="U177" s="401"/>
    </row>
    <row r="178" spans="1:21" ht="12.75">
      <c r="A178" s="73" t="s">
        <v>550</v>
      </c>
      <c r="B178" s="2" t="s">
        <v>377</v>
      </c>
      <c r="C178" s="2" t="s">
        <v>1473</v>
      </c>
      <c r="D178" s="2" t="s">
        <v>1069</v>
      </c>
      <c r="E178" s="2" t="s">
        <v>1376</v>
      </c>
      <c r="F178" s="2">
        <v>530</v>
      </c>
      <c r="G178" s="17">
        <v>3.5</v>
      </c>
      <c r="H178" s="2">
        <v>8</v>
      </c>
      <c r="I178" s="22">
        <f t="shared" si="61"/>
        <v>92.75</v>
      </c>
      <c r="J178" s="22">
        <f t="shared" si="62"/>
        <v>212</v>
      </c>
      <c r="K178" s="22">
        <f t="shared" si="63"/>
        <v>212</v>
      </c>
      <c r="L178" s="22">
        <f t="shared" si="67"/>
        <v>92.75</v>
      </c>
      <c r="M178" s="29">
        <f t="shared" si="64"/>
        <v>3816</v>
      </c>
      <c r="N178" s="32">
        <f t="shared" si="65"/>
        <v>1669.5</v>
      </c>
      <c r="O178" s="26">
        <f t="shared" si="41"/>
        <v>16787.75</v>
      </c>
      <c r="P178" s="23">
        <f t="shared" si="42"/>
        <v>17808</v>
      </c>
      <c r="Q178" s="23">
        <f t="shared" si="43"/>
        <v>2968</v>
      </c>
      <c r="R178" s="23">
        <f t="shared" si="44"/>
        <v>1947.75</v>
      </c>
      <c r="S178" s="2">
        <f t="shared" si="45"/>
        <v>38160</v>
      </c>
      <c r="T178" s="23">
        <f t="shared" si="46"/>
        <v>41737.5</v>
      </c>
      <c r="U178" s="23">
        <f t="shared" si="66"/>
        <v>119409</v>
      </c>
    </row>
    <row r="179" spans="1:21" ht="12.75">
      <c r="A179" s="73" t="s">
        <v>551</v>
      </c>
      <c r="B179" s="2" t="s">
        <v>377</v>
      </c>
      <c r="C179" s="2" t="s">
        <v>1474</v>
      </c>
      <c r="D179" s="2" t="s">
        <v>1069</v>
      </c>
      <c r="E179" s="2" t="s">
        <v>1392</v>
      </c>
      <c r="F179" s="2">
        <v>780</v>
      </c>
      <c r="G179" s="17">
        <v>3.5</v>
      </c>
      <c r="H179" s="2">
        <v>8</v>
      </c>
      <c r="I179" s="22">
        <f t="shared" si="61"/>
        <v>136.5</v>
      </c>
      <c r="J179" s="22">
        <f t="shared" si="62"/>
        <v>312</v>
      </c>
      <c r="K179" s="22">
        <f t="shared" si="63"/>
        <v>312</v>
      </c>
      <c r="L179" s="22">
        <f t="shared" si="67"/>
        <v>136.5</v>
      </c>
      <c r="M179" s="29">
        <f t="shared" si="64"/>
        <v>5616</v>
      </c>
      <c r="N179" s="32">
        <f t="shared" si="65"/>
        <v>2457</v>
      </c>
      <c r="O179" s="26">
        <f t="shared" si="41"/>
        <v>24706.5</v>
      </c>
      <c r="P179" s="23">
        <f t="shared" si="42"/>
        <v>26208</v>
      </c>
      <c r="Q179" s="23">
        <f t="shared" si="43"/>
        <v>4368</v>
      </c>
      <c r="R179" s="23">
        <f t="shared" si="44"/>
        <v>2866.5</v>
      </c>
      <c r="S179" s="2">
        <f t="shared" si="45"/>
        <v>56160</v>
      </c>
      <c r="T179" s="23">
        <f t="shared" si="46"/>
        <v>61425</v>
      </c>
      <c r="U179" s="23">
        <f t="shared" si="66"/>
        <v>175734</v>
      </c>
    </row>
    <row r="180" spans="1:21" ht="12.75">
      <c r="A180" s="73" t="s">
        <v>1602</v>
      </c>
      <c r="B180" s="2" t="s">
        <v>377</v>
      </c>
      <c r="C180" s="2" t="s">
        <v>1475</v>
      </c>
      <c r="D180" s="2" t="s">
        <v>1069</v>
      </c>
      <c r="E180" s="2" t="s">
        <v>1381</v>
      </c>
      <c r="F180" s="2">
        <v>410</v>
      </c>
      <c r="G180" s="17">
        <v>3.5</v>
      </c>
      <c r="H180" s="2">
        <v>8</v>
      </c>
      <c r="I180" s="22">
        <f t="shared" si="61"/>
        <v>71.75</v>
      </c>
      <c r="J180" s="22">
        <f t="shared" si="62"/>
        <v>164</v>
      </c>
      <c r="K180" s="22">
        <f t="shared" si="63"/>
        <v>164</v>
      </c>
      <c r="L180" s="22">
        <f t="shared" si="67"/>
        <v>71.75</v>
      </c>
      <c r="M180" s="29">
        <f t="shared" si="64"/>
        <v>2952</v>
      </c>
      <c r="N180" s="32">
        <f t="shared" si="65"/>
        <v>1291.5</v>
      </c>
      <c r="O180" s="26">
        <f t="shared" si="41"/>
        <v>12986.75</v>
      </c>
      <c r="P180" s="23">
        <f t="shared" si="42"/>
        <v>13776</v>
      </c>
      <c r="Q180" s="23">
        <f t="shared" si="43"/>
        <v>2296</v>
      </c>
      <c r="R180" s="23">
        <f t="shared" si="44"/>
        <v>1506.75</v>
      </c>
      <c r="S180" s="2">
        <f t="shared" si="45"/>
        <v>29520</v>
      </c>
      <c r="T180" s="23">
        <f t="shared" si="46"/>
        <v>32287.5</v>
      </c>
      <c r="U180" s="23">
        <f t="shared" si="66"/>
        <v>92373</v>
      </c>
    </row>
    <row r="181" spans="7:21" ht="12.75">
      <c r="G181" s="17"/>
      <c r="H181" s="2"/>
      <c r="I181" s="37">
        <f aca="true" t="shared" si="68" ref="I181:T181">SUM(I157:I180)</f>
        <v>3340.3250000000007</v>
      </c>
      <c r="J181" s="37">
        <f t="shared" si="68"/>
        <v>5071.650000000001</v>
      </c>
      <c r="K181" s="37">
        <f t="shared" si="68"/>
        <v>5071.650000000001</v>
      </c>
      <c r="L181" s="37">
        <f t="shared" si="68"/>
        <v>3340.3250000000007</v>
      </c>
      <c r="M181" s="38">
        <f t="shared" si="68"/>
        <v>91289.7</v>
      </c>
      <c r="N181" s="39">
        <f t="shared" si="68"/>
        <v>60125.850000000006</v>
      </c>
      <c r="O181" s="137">
        <f t="shared" si="68"/>
        <v>604589.775</v>
      </c>
      <c r="P181" s="130">
        <f t="shared" si="68"/>
        <v>426014.39999999997</v>
      </c>
      <c r="Q181" s="130">
        <f t="shared" si="68"/>
        <v>71002.40000000001</v>
      </c>
      <c r="R181" s="130">
        <f t="shared" si="68"/>
        <v>70145.77500000001</v>
      </c>
      <c r="S181" s="130">
        <f t="shared" si="68"/>
        <v>912888</v>
      </c>
      <c r="T181" s="130">
        <f t="shared" si="68"/>
        <v>1503123.75</v>
      </c>
      <c r="U181" s="130">
        <f t="shared" si="66"/>
        <v>3587764.0999999996</v>
      </c>
    </row>
    <row r="182" spans="8:21" ht="12.75">
      <c r="H182" s="2"/>
      <c r="I182" s="2"/>
      <c r="J182" s="2"/>
      <c r="K182" s="2"/>
      <c r="L182" s="2"/>
      <c r="M182" s="30"/>
      <c r="N182" s="33"/>
      <c r="O182" s="26"/>
      <c r="P182" s="23"/>
      <c r="Q182" s="23"/>
      <c r="R182" s="23"/>
      <c r="S182" s="2"/>
      <c r="T182" s="23"/>
      <c r="U182" s="23"/>
    </row>
    <row r="183" spans="1:21" ht="12.75">
      <c r="A183" s="82" t="s">
        <v>555</v>
      </c>
      <c r="B183" s="2" t="s">
        <v>434</v>
      </c>
      <c r="C183" s="2" t="s">
        <v>1202</v>
      </c>
      <c r="D183" s="2" t="s">
        <v>435</v>
      </c>
      <c r="E183" s="2" t="s">
        <v>437</v>
      </c>
      <c r="F183" s="2">
        <v>4840</v>
      </c>
      <c r="G183" s="2">
        <v>7</v>
      </c>
      <c r="H183" s="2">
        <v>8</v>
      </c>
      <c r="I183" s="22">
        <f aca="true" t="shared" si="69" ref="I183:I191">PRODUCT((F183*0.05),G183)</f>
        <v>1694</v>
      </c>
      <c r="J183" s="22">
        <f aca="true" t="shared" si="70" ref="J183:J191">PRODUCT((F183*0.05),H183)</f>
        <v>1936</v>
      </c>
      <c r="K183" s="22">
        <f aca="true" t="shared" si="71" ref="K183:K191">PRODUCT((F183*0.05),H183)</f>
        <v>1936</v>
      </c>
      <c r="L183" s="22">
        <f>PRODUCT((F183*0.05),G183)</f>
        <v>1694</v>
      </c>
      <c r="M183" s="29">
        <f aca="true" t="shared" si="72" ref="M183:M191">PRODUCT((F183*0.9),H183)</f>
        <v>34848</v>
      </c>
      <c r="N183" s="32">
        <f aca="true" t="shared" si="73" ref="N183:N191">PRODUCT(F183*0.9,G183)</f>
        <v>30492</v>
      </c>
      <c r="O183" s="26">
        <f aca="true" t="shared" si="74" ref="O183:O256">PRODUCT(I183,181)</f>
        <v>306614</v>
      </c>
      <c r="P183" s="23">
        <f aca="true" t="shared" si="75" ref="P183:P256">PRODUCT(J183,84)</f>
        <v>162624</v>
      </c>
      <c r="Q183" s="23">
        <f aca="true" t="shared" si="76" ref="Q183:Q256">PRODUCT(K183,14)</f>
        <v>27104</v>
      </c>
      <c r="R183" s="23">
        <f aca="true" t="shared" si="77" ref="R183:R256">PRODUCT(L183,21)</f>
        <v>35574</v>
      </c>
      <c r="S183" s="2">
        <f aca="true" t="shared" si="78" ref="S183:S256">PRODUCT(M183,10)</f>
        <v>348480</v>
      </c>
      <c r="T183" s="23">
        <f aca="true" t="shared" si="79" ref="T183:T256">PRODUCT(N183,25)</f>
        <v>762300</v>
      </c>
      <c r="U183" s="23">
        <f aca="true" t="shared" si="80" ref="U183:U192">SUM(O183:T183)</f>
        <v>1642696</v>
      </c>
    </row>
    <row r="184" spans="1:21" ht="12.75">
      <c r="A184" s="82" t="s">
        <v>1604</v>
      </c>
      <c r="B184" s="2" t="s">
        <v>434</v>
      </c>
      <c r="C184" s="2" t="s">
        <v>1482</v>
      </c>
      <c r="D184" s="2" t="s">
        <v>450</v>
      </c>
      <c r="E184" s="2" t="s">
        <v>452</v>
      </c>
      <c r="F184" s="2">
        <v>212</v>
      </c>
      <c r="G184" s="17">
        <v>4.5</v>
      </c>
      <c r="H184" s="2">
        <v>8</v>
      </c>
      <c r="I184" s="22">
        <f t="shared" si="69"/>
        <v>47.7</v>
      </c>
      <c r="J184" s="22">
        <f t="shared" si="70"/>
        <v>84.80000000000001</v>
      </c>
      <c r="K184" s="22">
        <f t="shared" si="71"/>
        <v>84.80000000000001</v>
      </c>
      <c r="L184" s="22">
        <f aca="true" t="shared" si="81" ref="L184:L191">PRODUCT((F184*0.05),G184)</f>
        <v>47.7</v>
      </c>
      <c r="M184" s="29">
        <f t="shared" si="72"/>
        <v>1526.4</v>
      </c>
      <c r="N184" s="32">
        <f t="shared" si="73"/>
        <v>858.6</v>
      </c>
      <c r="O184" s="26">
        <f t="shared" si="74"/>
        <v>8633.7</v>
      </c>
      <c r="P184" s="23">
        <f t="shared" si="75"/>
        <v>7123.200000000001</v>
      </c>
      <c r="Q184" s="23">
        <f t="shared" si="76"/>
        <v>1187.2000000000003</v>
      </c>
      <c r="R184" s="23">
        <f t="shared" si="77"/>
        <v>1001.7</v>
      </c>
      <c r="S184" s="2">
        <f t="shared" si="78"/>
        <v>15264</v>
      </c>
      <c r="T184" s="23">
        <f t="shared" si="79"/>
        <v>21465</v>
      </c>
      <c r="U184" s="23">
        <f t="shared" si="80"/>
        <v>54674.8</v>
      </c>
    </row>
    <row r="185" spans="1:21" ht="12.75">
      <c r="A185" s="82" t="s">
        <v>568</v>
      </c>
      <c r="B185" s="2" t="s">
        <v>434</v>
      </c>
      <c r="C185" s="2" t="s">
        <v>1483</v>
      </c>
      <c r="D185" s="2" t="s">
        <v>454</v>
      </c>
      <c r="E185" s="2" t="s">
        <v>455</v>
      </c>
      <c r="F185" s="2">
        <v>480</v>
      </c>
      <c r="G185" s="17">
        <v>4.5</v>
      </c>
      <c r="H185" s="2">
        <v>8</v>
      </c>
      <c r="I185" s="22">
        <f t="shared" si="69"/>
        <v>108</v>
      </c>
      <c r="J185" s="22">
        <f t="shared" si="70"/>
        <v>192</v>
      </c>
      <c r="K185" s="22">
        <f t="shared" si="71"/>
        <v>192</v>
      </c>
      <c r="L185" s="22">
        <f t="shared" si="81"/>
        <v>108</v>
      </c>
      <c r="M185" s="29">
        <f t="shared" si="72"/>
        <v>3456</v>
      </c>
      <c r="N185" s="32">
        <f t="shared" si="73"/>
        <v>1944</v>
      </c>
      <c r="O185" s="26">
        <f t="shared" si="74"/>
        <v>19548</v>
      </c>
      <c r="P185" s="23">
        <f t="shared" si="75"/>
        <v>16128</v>
      </c>
      <c r="Q185" s="23">
        <f t="shared" si="76"/>
        <v>2688</v>
      </c>
      <c r="R185" s="23">
        <f t="shared" si="77"/>
        <v>2268</v>
      </c>
      <c r="S185" s="2">
        <f t="shared" si="78"/>
        <v>34560</v>
      </c>
      <c r="T185" s="23">
        <f t="shared" si="79"/>
        <v>48600</v>
      </c>
      <c r="U185" s="23">
        <f t="shared" si="80"/>
        <v>123792</v>
      </c>
    </row>
    <row r="186" spans="1:21" ht="12.75">
      <c r="A186" s="82" t="s">
        <v>1605</v>
      </c>
      <c r="B186" s="2" t="s">
        <v>434</v>
      </c>
      <c r="C186" s="2" t="s">
        <v>1484</v>
      </c>
      <c r="D186" s="2" t="s">
        <v>1069</v>
      </c>
      <c r="E186" s="2" t="s">
        <v>1388</v>
      </c>
      <c r="F186" s="2">
        <v>450</v>
      </c>
      <c r="G186" s="17">
        <v>3.5</v>
      </c>
      <c r="H186" s="2">
        <v>8</v>
      </c>
      <c r="I186" s="22">
        <f t="shared" si="69"/>
        <v>78.75</v>
      </c>
      <c r="J186" s="22">
        <f t="shared" si="70"/>
        <v>180</v>
      </c>
      <c r="K186" s="22">
        <f t="shared" si="71"/>
        <v>180</v>
      </c>
      <c r="L186" s="22">
        <f t="shared" si="81"/>
        <v>78.75</v>
      </c>
      <c r="M186" s="29">
        <f t="shared" si="72"/>
        <v>3240</v>
      </c>
      <c r="N186" s="32">
        <f t="shared" si="73"/>
        <v>1417.5</v>
      </c>
      <c r="O186" s="26">
        <f t="shared" si="74"/>
        <v>14253.75</v>
      </c>
      <c r="P186" s="23">
        <f t="shared" si="75"/>
        <v>15120</v>
      </c>
      <c r="Q186" s="23">
        <f t="shared" si="76"/>
        <v>2520</v>
      </c>
      <c r="R186" s="23">
        <f t="shared" si="77"/>
        <v>1653.75</v>
      </c>
      <c r="S186" s="2">
        <f t="shared" si="78"/>
        <v>32400</v>
      </c>
      <c r="T186" s="23">
        <f t="shared" si="79"/>
        <v>35437.5</v>
      </c>
      <c r="U186" s="23">
        <f t="shared" si="80"/>
        <v>101385</v>
      </c>
    </row>
    <row r="187" spans="1:21" ht="12.75">
      <c r="A187" s="82" t="s">
        <v>573</v>
      </c>
      <c r="B187" s="2" t="s">
        <v>434</v>
      </c>
      <c r="C187" s="2" t="s">
        <v>1485</v>
      </c>
      <c r="D187" s="2" t="s">
        <v>1069</v>
      </c>
      <c r="E187" s="2" t="s">
        <v>1394</v>
      </c>
      <c r="F187" s="2">
        <v>1330</v>
      </c>
      <c r="G187" s="17">
        <v>3.5</v>
      </c>
      <c r="H187" s="2">
        <v>8</v>
      </c>
      <c r="I187" s="22">
        <f t="shared" si="69"/>
        <v>232.75</v>
      </c>
      <c r="J187" s="22">
        <f t="shared" si="70"/>
        <v>532</v>
      </c>
      <c r="K187" s="22">
        <f t="shared" si="71"/>
        <v>532</v>
      </c>
      <c r="L187" s="22">
        <f t="shared" si="81"/>
        <v>232.75</v>
      </c>
      <c r="M187" s="29">
        <f t="shared" si="72"/>
        <v>9576</v>
      </c>
      <c r="N187" s="32">
        <f t="shared" si="73"/>
        <v>4189.5</v>
      </c>
      <c r="O187" s="26">
        <f t="shared" si="74"/>
        <v>42127.75</v>
      </c>
      <c r="P187" s="23">
        <f t="shared" si="75"/>
        <v>44688</v>
      </c>
      <c r="Q187" s="23">
        <f t="shared" si="76"/>
        <v>7448</v>
      </c>
      <c r="R187" s="23">
        <f t="shared" si="77"/>
        <v>4887.75</v>
      </c>
      <c r="S187" s="2">
        <f t="shared" si="78"/>
        <v>95760</v>
      </c>
      <c r="T187" s="23">
        <f t="shared" si="79"/>
        <v>104737.5</v>
      </c>
      <c r="U187" s="23">
        <f t="shared" si="80"/>
        <v>299649</v>
      </c>
    </row>
    <row r="188" spans="1:21" ht="12.75">
      <c r="A188" s="82" t="s">
        <v>577</v>
      </c>
      <c r="B188" s="2" t="s">
        <v>434</v>
      </c>
      <c r="C188" s="2" t="s">
        <v>1486</v>
      </c>
      <c r="D188" s="2" t="s">
        <v>1069</v>
      </c>
      <c r="E188" s="2" t="s">
        <v>1396</v>
      </c>
      <c r="F188" s="2">
        <v>1160</v>
      </c>
      <c r="G188" s="17">
        <v>3.5</v>
      </c>
      <c r="H188" s="2">
        <v>8</v>
      </c>
      <c r="I188" s="22">
        <f t="shared" si="69"/>
        <v>203</v>
      </c>
      <c r="J188" s="22">
        <f t="shared" si="70"/>
        <v>464</v>
      </c>
      <c r="K188" s="22">
        <f t="shared" si="71"/>
        <v>464</v>
      </c>
      <c r="L188" s="22">
        <f t="shared" si="81"/>
        <v>203</v>
      </c>
      <c r="M188" s="29">
        <f t="shared" si="72"/>
        <v>8352</v>
      </c>
      <c r="N188" s="32">
        <f t="shared" si="73"/>
        <v>3654</v>
      </c>
      <c r="O188" s="26">
        <f t="shared" si="74"/>
        <v>36743</v>
      </c>
      <c r="P188" s="23">
        <f t="shared" si="75"/>
        <v>38976</v>
      </c>
      <c r="Q188" s="23">
        <f t="shared" si="76"/>
        <v>6496</v>
      </c>
      <c r="R188" s="23">
        <f t="shared" si="77"/>
        <v>4263</v>
      </c>
      <c r="S188" s="2">
        <f t="shared" si="78"/>
        <v>83520</v>
      </c>
      <c r="T188" s="23">
        <f t="shared" si="79"/>
        <v>91350</v>
      </c>
      <c r="U188" s="23">
        <f t="shared" si="80"/>
        <v>261348</v>
      </c>
    </row>
    <row r="189" spans="1:21" ht="12.75">
      <c r="A189" s="82" t="s">
        <v>583</v>
      </c>
      <c r="B189" s="2" t="s">
        <v>434</v>
      </c>
      <c r="C189" s="2" t="s">
        <v>1487</v>
      </c>
      <c r="D189" s="2" t="s">
        <v>1069</v>
      </c>
      <c r="E189" s="2" t="s">
        <v>1387</v>
      </c>
      <c r="F189" s="2">
        <v>770</v>
      </c>
      <c r="G189" s="17">
        <v>3.5</v>
      </c>
      <c r="H189" s="2">
        <v>8</v>
      </c>
      <c r="I189" s="22">
        <f t="shared" si="69"/>
        <v>134.75</v>
      </c>
      <c r="J189" s="22">
        <f t="shared" si="70"/>
        <v>308</v>
      </c>
      <c r="K189" s="22">
        <f t="shared" si="71"/>
        <v>308</v>
      </c>
      <c r="L189" s="22">
        <f t="shared" si="81"/>
        <v>134.75</v>
      </c>
      <c r="M189" s="29">
        <f t="shared" si="72"/>
        <v>5544</v>
      </c>
      <c r="N189" s="32">
        <f t="shared" si="73"/>
        <v>2425.5</v>
      </c>
      <c r="O189" s="26">
        <f t="shared" si="74"/>
        <v>24389.75</v>
      </c>
      <c r="P189" s="23">
        <f t="shared" si="75"/>
        <v>25872</v>
      </c>
      <c r="Q189" s="23">
        <f t="shared" si="76"/>
        <v>4312</v>
      </c>
      <c r="R189" s="23">
        <f t="shared" si="77"/>
        <v>2829.75</v>
      </c>
      <c r="S189" s="2">
        <f t="shared" si="78"/>
        <v>55440</v>
      </c>
      <c r="T189" s="23">
        <f t="shared" si="79"/>
        <v>60637.5</v>
      </c>
      <c r="U189" s="23">
        <f t="shared" si="80"/>
        <v>173481</v>
      </c>
    </row>
    <row r="190" spans="1:21" ht="12.75">
      <c r="A190" s="82" t="s">
        <v>587</v>
      </c>
      <c r="B190" s="2" t="s">
        <v>434</v>
      </c>
      <c r="C190" s="2" t="s">
        <v>1488</v>
      </c>
      <c r="D190" s="2" t="s">
        <v>1069</v>
      </c>
      <c r="E190" s="2" t="s">
        <v>1091</v>
      </c>
      <c r="F190" s="2">
        <v>350</v>
      </c>
      <c r="G190" s="17">
        <v>3.5</v>
      </c>
      <c r="H190" s="2">
        <v>8</v>
      </c>
      <c r="I190" s="22">
        <f t="shared" si="69"/>
        <v>61.25</v>
      </c>
      <c r="J190" s="22">
        <f t="shared" si="70"/>
        <v>140</v>
      </c>
      <c r="K190" s="22">
        <f t="shared" si="71"/>
        <v>140</v>
      </c>
      <c r="L190" s="22">
        <f t="shared" si="81"/>
        <v>61.25</v>
      </c>
      <c r="M190" s="29">
        <f t="shared" si="72"/>
        <v>2520</v>
      </c>
      <c r="N190" s="32">
        <f t="shared" si="73"/>
        <v>1102.5</v>
      </c>
      <c r="O190" s="26">
        <f t="shared" si="74"/>
        <v>11086.25</v>
      </c>
      <c r="P190" s="23">
        <f t="shared" si="75"/>
        <v>11760</v>
      </c>
      <c r="Q190" s="23">
        <f t="shared" si="76"/>
        <v>1960</v>
      </c>
      <c r="R190" s="23">
        <f t="shared" si="77"/>
        <v>1286.25</v>
      </c>
      <c r="S190" s="2">
        <f t="shared" si="78"/>
        <v>25200</v>
      </c>
      <c r="T190" s="23">
        <f t="shared" si="79"/>
        <v>27562.5</v>
      </c>
      <c r="U190" s="23">
        <f t="shared" si="80"/>
        <v>78855</v>
      </c>
    </row>
    <row r="191" spans="1:21" ht="12.75">
      <c r="A191" s="82" t="s">
        <v>589</v>
      </c>
      <c r="B191" s="2" t="s">
        <v>434</v>
      </c>
      <c r="C191" s="2" t="s">
        <v>1489</v>
      </c>
      <c r="D191" s="2" t="s">
        <v>1069</v>
      </c>
      <c r="E191" s="2" t="s">
        <v>1395</v>
      </c>
      <c r="F191" s="2">
        <v>590</v>
      </c>
      <c r="G191" s="17">
        <v>3.5</v>
      </c>
      <c r="H191" s="2">
        <v>8</v>
      </c>
      <c r="I191" s="22">
        <f t="shared" si="69"/>
        <v>103.25</v>
      </c>
      <c r="J191" s="22">
        <f t="shared" si="70"/>
        <v>236</v>
      </c>
      <c r="K191" s="22">
        <f t="shared" si="71"/>
        <v>236</v>
      </c>
      <c r="L191" s="22">
        <f t="shared" si="81"/>
        <v>103.25</v>
      </c>
      <c r="M191" s="29">
        <f t="shared" si="72"/>
        <v>4248</v>
      </c>
      <c r="N191" s="32">
        <f t="shared" si="73"/>
        <v>1858.5</v>
      </c>
      <c r="O191" s="26">
        <f t="shared" si="74"/>
        <v>18688.25</v>
      </c>
      <c r="P191" s="23">
        <f t="shared" si="75"/>
        <v>19824</v>
      </c>
      <c r="Q191" s="23">
        <f t="shared" si="76"/>
        <v>3304</v>
      </c>
      <c r="R191" s="23">
        <f t="shared" si="77"/>
        <v>2168.25</v>
      </c>
      <c r="S191" s="2">
        <f t="shared" si="78"/>
        <v>42480</v>
      </c>
      <c r="T191" s="23">
        <f t="shared" si="79"/>
        <v>46462.5</v>
      </c>
      <c r="U191" s="23">
        <f t="shared" si="80"/>
        <v>132927</v>
      </c>
    </row>
    <row r="192" spans="7:21" ht="12.75">
      <c r="G192" s="17"/>
      <c r="H192" s="2"/>
      <c r="I192" s="37">
        <f aca="true" t="shared" si="82" ref="I192:N192">SUM(I183:I191)</f>
        <v>2663.45</v>
      </c>
      <c r="J192" s="37">
        <f t="shared" si="82"/>
        <v>4072.8</v>
      </c>
      <c r="K192" s="37">
        <f t="shared" si="82"/>
        <v>4072.8</v>
      </c>
      <c r="L192" s="37">
        <f t="shared" si="82"/>
        <v>2663.45</v>
      </c>
      <c r="M192" s="38">
        <f t="shared" si="82"/>
        <v>73310.4</v>
      </c>
      <c r="N192" s="39">
        <f t="shared" si="82"/>
        <v>47942.1</v>
      </c>
      <c r="O192" s="137">
        <f aca="true" t="shared" si="83" ref="O192:T192">SUM(O183:O191)</f>
        <v>482084.45</v>
      </c>
      <c r="P192" s="130">
        <f t="shared" si="83"/>
        <v>342115.2</v>
      </c>
      <c r="Q192" s="130">
        <f t="shared" si="83"/>
        <v>57019.2</v>
      </c>
      <c r="R192" s="130">
        <f t="shared" si="83"/>
        <v>55932.45</v>
      </c>
      <c r="S192" s="130">
        <f t="shared" si="83"/>
        <v>733104</v>
      </c>
      <c r="T192" s="130">
        <f t="shared" si="83"/>
        <v>1198552.5</v>
      </c>
      <c r="U192" s="130">
        <f t="shared" si="80"/>
        <v>2868807.8</v>
      </c>
    </row>
    <row r="193" spans="8:21" ht="12.75">
      <c r="H193" s="2"/>
      <c r="I193" s="2"/>
      <c r="J193" s="2"/>
      <c r="K193" s="2"/>
      <c r="L193" s="2"/>
      <c r="M193" s="30"/>
      <c r="N193" s="33"/>
      <c r="O193" s="26"/>
      <c r="P193" s="23"/>
      <c r="Q193" s="23"/>
      <c r="R193" s="23"/>
      <c r="S193" s="2"/>
      <c r="T193" s="23"/>
      <c r="U193" s="23"/>
    </row>
    <row r="194" spans="1:21" ht="12.75">
      <c r="A194" s="83" t="s">
        <v>593</v>
      </c>
      <c r="B194" s="2" t="s">
        <v>467</v>
      </c>
      <c r="C194" s="2" t="s">
        <v>1205</v>
      </c>
      <c r="D194" s="2" t="s">
        <v>468</v>
      </c>
      <c r="E194" s="2" t="s">
        <v>470</v>
      </c>
      <c r="F194" s="2">
        <v>7110</v>
      </c>
      <c r="G194" s="2">
        <v>9</v>
      </c>
      <c r="H194" s="2">
        <v>8</v>
      </c>
      <c r="I194" s="37">
        <f>PRODUCT((F194*0.05),G194)</f>
        <v>3199.5</v>
      </c>
      <c r="J194" s="37">
        <f>PRODUCT((F194*0.05),H194)</f>
        <v>2844</v>
      </c>
      <c r="K194" s="37">
        <f>PRODUCT((F194*0.05),H194)</f>
        <v>2844</v>
      </c>
      <c r="L194" s="37">
        <f>PRODUCT((F194*0.05),G194)</f>
        <v>3199.5</v>
      </c>
      <c r="M194" s="38">
        <f>PRODUCT((F194*0.9),H194)</f>
        <v>51192</v>
      </c>
      <c r="N194" s="39">
        <f>PRODUCT(F194*0.9,G194)</f>
        <v>57591</v>
      </c>
      <c r="O194" s="137">
        <f t="shared" si="74"/>
        <v>579109.5</v>
      </c>
      <c r="P194" s="130">
        <f t="shared" si="75"/>
        <v>238896</v>
      </c>
      <c r="Q194" s="130">
        <f t="shared" si="76"/>
        <v>39816</v>
      </c>
      <c r="R194" s="130">
        <f t="shared" si="77"/>
        <v>67189.5</v>
      </c>
      <c r="S194" s="130">
        <f t="shared" si="78"/>
        <v>511920</v>
      </c>
      <c r="T194" s="130">
        <f t="shared" si="79"/>
        <v>1439775</v>
      </c>
      <c r="U194" s="130">
        <f>SUM(O194:T194)</f>
        <v>2876706</v>
      </c>
    </row>
    <row r="195" spans="8:21" ht="12.75">
      <c r="H195" s="2"/>
      <c r="I195" s="3"/>
      <c r="J195" s="3"/>
      <c r="K195" s="3"/>
      <c r="L195" s="3"/>
      <c r="M195" s="135"/>
      <c r="N195" s="136"/>
      <c r="O195" s="137"/>
      <c r="P195" s="130"/>
      <c r="Q195" s="130"/>
      <c r="R195" s="130"/>
      <c r="S195" s="130"/>
      <c r="T195" s="130"/>
      <c r="U195" s="130"/>
    </row>
    <row r="196" spans="1:21" ht="12.75">
      <c r="A196" s="84" t="s">
        <v>601</v>
      </c>
      <c r="B196" s="2" t="s">
        <v>481</v>
      </c>
      <c r="C196" s="2" t="s">
        <v>1425</v>
      </c>
      <c r="D196" s="2" t="s">
        <v>482</v>
      </c>
      <c r="E196" s="2" t="s">
        <v>484</v>
      </c>
      <c r="F196" s="2">
        <v>470</v>
      </c>
      <c r="G196" s="2">
        <v>19</v>
      </c>
      <c r="H196" s="2">
        <v>8</v>
      </c>
      <c r="I196" s="37">
        <f>PRODUCT((F196*0.05),G196)</f>
        <v>446.5</v>
      </c>
      <c r="J196" s="37">
        <f>PRODUCT((F196*0.05),H196)</f>
        <v>188</v>
      </c>
      <c r="K196" s="37">
        <f>PRODUCT((F196*0.05),H196)</f>
        <v>188</v>
      </c>
      <c r="L196" s="37">
        <f>PRODUCT((F196*0.05),G196)</f>
        <v>446.5</v>
      </c>
      <c r="M196" s="38">
        <f>PRODUCT((F196*0.9),H196)</f>
        <v>3384</v>
      </c>
      <c r="N196" s="39">
        <f>PRODUCT(F196*0.9,G196)</f>
        <v>8037</v>
      </c>
      <c r="O196" s="137">
        <f t="shared" si="74"/>
        <v>80816.5</v>
      </c>
      <c r="P196" s="130">
        <f t="shared" si="75"/>
        <v>15792</v>
      </c>
      <c r="Q196" s="130">
        <f t="shared" si="76"/>
        <v>2632</v>
      </c>
      <c r="R196" s="130">
        <f t="shared" si="77"/>
        <v>9376.5</v>
      </c>
      <c r="S196" s="130">
        <f t="shared" si="78"/>
        <v>33840</v>
      </c>
      <c r="T196" s="130">
        <f t="shared" si="79"/>
        <v>200925</v>
      </c>
      <c r="U196" s="130">
        <f>SUM(O196:T196)</f>
        <v>343382</v>
      </c>
    </row>
    <row r="197" spans="8:21" ht="12.75">
      <c r="H197" s="2"/>
      <c r="I197" s="3"/>
      <c r="J197" s="3"/>
      <c r="K197" s="3"/>
      <c r="L197" s="3"/>
      <c r="M197" s="135"/>
      <c r="N197" s="136"/>
      <c r="O197" s="137"/>
      <c r="P197" s="130"/>
      <c r="Q197" s="130"/>
      <c r="R197" s="130"/>
      <c r="S197" s="130"/>
      <c r="T197" s="130"/>
      <c r="U197" s="130"/>
    </row>
    <row r="198" spans="1:21" ht="12.75">
      <c r="A198" s="85" t="s">
        <v>607</v>
      </c>
      <c r="B198" s="2" t="s">
        <v>486</v>
      </c>
      <c r="C198" s="2" t="s">
        <v>1209</v>
      </c>
      <c r="D198" s="2" t="s">
        <v>487</v>
      </c>
      <c r="E198" s="2" t="s">
        <v>489</v>
      </c>
      <c r="F198" s="2">
        <v>5789</v>
      </c>
      <c r="G198" s="2">
        <v>9</v>
      </c>
      <c r="H198" s="2">
        <v>8</v>
      </c>
      <c r="I198" s="37">
        <f>PRODUCT((F198*0.05),G198)</f>
        <v>2605.0499999999997</v>
      </c>
      <c r="J198" s="37">
        <f>PRODUCT((F198*0.05),H198)</f>
        <v>2315.6</v>
      </c>
      <c r="K198" s="37">
        <f>PRODUCT((F198*0.05),H198)</f>
        <v>2315.6</v>
      </c>
      <c r="L198" s="37">
        <f>PRODUCT((F198*0.05),G198)</f>
        <v>2605.0499999999997</v>
      </c>
      <c r="M198" s="38">
        <f>PRODUCT((F198*0.9),H198)</f>
        <v>41680.8</v>
      </c>
      <c r="N198" s="39">
        <f>PRODUCT(F198*0.9,G198)</f>
        <v>46890.9</v>
      </c>
      <c r="O198" s="137">
        <f t="shared" si="74"/>
        <v>471514.04999999993</v>
      </c>
      <c r="P198" s="130">
        <f t="shared" si="75"/>
        <v>194510.4</v>
      </c>
      <c r="Q198" s="130">
        <f t="shared" si="76"/>
        <v>32418.399999999998</v>
      </c>
      <c r="R198" s="130">
        <f t="shared" si="77"/>
        <v>54706.049999999996</v>
      </c>
      <c r="S198" s="130">
        <f t="shared" si="78"/>
        <v>416808</v>
      </c>
      <c r="T198" s="130">
        <f t="shared" si="79"/>
        <v>1172272.5</v>
      </c>
      <c r="U198" s="130">
        <f>SUM(O198:T198)</f>
        <v>2342229.4</v>
      </c>
    </row>
    <row r="199" spans="1:21" ht="12.75">
      <c r="A199" s="95"/>
      <c r="H199" s="2"/>
      <c r="I199" s="37"/>
      <c r="J199" s="37"/>
      <c r="K199" s="37"/>
      <c r="L199" s="37"/>
      <c r="M199" s="38"/>
      <c r="N199" s="39"/>
      <c r="O199" s="137"/>
      <c r="P199" s="130"/>
      <c r="Q199" s="130"/>
      <c r="R199" s="130"/>
      <c r="S199" s="130"/>
      <c r="T199" s="130"/>
      <c r="U199" s="130"/>
    </row>
    <row r="200" spans="1:21" ht="12.75">
      <c r="A200" s="85" t="s">
        <v>1606</v>
      </c>
      <c r="B200" s="4" t="s">
        <v>486</v>
      </c>
      <c r="C200" s="4" t="s">
        <v>1212</v>
      </c>
      <c r="D200" s="4" t="s">
        <v>504</v>
      </c>
      <c r="E200" s="4" t="s">
        <v>320</v>
      </c>
      <c r="F200" s="4">
        <v>430</v>
      </c>
      <c r="G200" s="67">
        <v>4.5</v>
      </c>
      <c r="H200" s="4">
        <v>8</v>
      </c>
      <c r="I200" s="37">
        <f>PRODUCT((F200*0.05),G200)</f>
        <v>96.75</v>
      </c>
      <c r="J200" s="37">
        <f>PRODUCT((F200*0.05),H200)</f>
        <v>172</v>
      </c>
      <c r="K200" s="37">
        <f>PRODUCT((F200*0.05),G200)</f>
        <v>96.75</v>
      </c>
      <c r="L200" s="37">
        <f>PRODUCT((F200*0.05),H200)</f>
        <v>172</v>
      </c>
      <c r="M200" s="38">
        <f>PRODUCT((F200*0.9),H200)</f>
        <v>3096</v>
      </c>
      <c r="N200" s="39">
        <f>PRODUCT(F200*0.9,G200)</f>
        <v>1741.5</v>
      </c>
      <c r="O200" s="137">
        <f t="shared" si="74"/>
        <v>17511.75</v>
      </c>
      <c r="P200" s="130">
        <f t="shared" si="75"/>
        <v>14448</v>
      </c>
      <c r="Q200" s="130">
        <f t="shared" si="76"/>
        <v>1354.5</v>
      </c>
      <c r="R200" s="130">
        <f t="shared" si="77"/>
        <v>3612</v>
      </c>
      <c r="S200" s="130">
        <f t="shared" si="78"/>
        <v>30960</v>
      </c>
      <c r="T200" s="130">
        <f t="shared" si="79"/>
        <v>43537.5</v>
      </c>
      <c r="U200" s="130">
        <f>SUM(O200:T200)</f>
        <v>111423.75</v>
      </c>
    </row>
    <row r="201" spans="7:21" ht="12.75">
      <c r="G201" s="17"/>
      <c r="H201" s="2"/>
      <c r="I201" s="37"/>
      <c r="J201" s="37"/>
      <c r="K201" s="37"/>
      <c r="L201" s="37"/>
      <c r="M201" s="38"/>
      <c r="N201" s="39"/>
      <c r="O201" s="137"/>
      <c r="P201" s="130"/>
      <c r="Q201" s="130"/>
      <c r="R201" s="130"/>
      <c r="S201" s="130"/>
      <c r="T201" s="130"/>
      <c r="U201" s="130"/>
    </row>
    <row r="202" spans="1:21" ht="12.75">
      <c r="A202" s="74" t="s">
        <v>620</v>
      </c>
      <c r="B202" s="2" t="s">
        <v>505</v>
      </c>
      <c r="C202" s="2" t="s">
        <v>1214</v>
      </c>
      <c r="D202" s="2" t="s">
        <v>506</v>
      </c>
      <c r="E202" s="2" t="s">
        <v>507</v>
      </c>
      <c r="F202" s="2">
        <v>2745</v>
      </c>
      <c r="G202" s="2">
        <v>7</v>
      </c>
      <c r="H202" s="2">
        <v>8</v>
      </c>
      <c r="I202" s="37">
        <f>PRODUCT((F202*0.05),G202)</f>
        <v>960.75</v>
      </c>
      <c r="J202" s="37">
        <f>PRODUCT((F202*0.05),H202)</f>
        <v>1098</v>
      </c>
      <c r="K202" s="37">
        <f>PRODUCT((F202*0.05),G202)</f>
        <v>960.75</v>
      </c>
      <c r="L202" s="37">
        <f>PRODUCT((F202*0.05),H202)</f>
        <v>1098</v>
      </c>
      <c r="M202" s="38">
        <f>PRODUCT((F202*0.9),H202)</f>
        <v>19764</v>
      </c>
      <c r="N202" s="39">
        <f>PRODUCT(F202*0.9,G202)</f>
        <v>17293.5</v>
      </c>
      <c r="O202" s="137">
        <f t="shared" si="74"/>
        <v>173895.75</v>
      </c>
      <c r="P202" s="130">
        <f t="shared" si="75"/>
        <v>92232</v>
      </c>
      <c r="Q202" s="130">
        <f t="shared" si="76"/>
        <v>13450.5</v>
      </c>
      <c r="R202" s="130">
        <f t="shared" si="77"/>
        <v>23058</v>
      </c>
      <c r="S202" s="130">
        <f t="shared" si="78"/>
        <v>197640</v>
      </c>
      <c r="T202" s="130">
        <f t="shared" si="79"/>
        <v>432337.5</v>
      </c>
      <c r="U202" s="130">
        <f>SUM(O202:T202)</f>
        <v>932613.75</v>
      </c>
    </row>
    <row r="203" spans="8:21" ht="12.75">
      <c r="H203" s="2"/>
      <c r="I203" s="2"/>
      <c r="J203" s="2"/>
      <c r="K203" s="2"/>
      <c r="L203" s="2"/>
      <c r="M203" s="30"/>
      <c r="N203" s="33"/>
      <c r="O203" s="26"/>
      <c r="P203" s="23"/>
      <c r="Q203" s="23"/>
      <c r="R203" s="23"/>
      <c r="S203" s="2"/>
      <c r="T203" s="23"/>
      <c r="U203" s="23"/>
    </row>
    <row r="204" spans="1:21" ht="12.75">
      <c r="A204" s="78" t="s">
        <v>638</v>
      </c>
      <c r="B204" s="2" t="s">
        <v>521</v>
      </c>
      <c r="C204" s="2" t="s">
        <v>1220</v>
      </c>
      <c r="D204" s="2" t="s">
        <v>522</v>
      </c>
      <c r="E204" s="2" t="s">
        <v>524</v>
      </c>
      <c r="F204" s="2">
        <v>5830</v>
      </c>
      <c r="G204" s="2">
        <v>7</v>
      </c>
      <c r="H204" s="2">
        <v>8</v>
      </c>
      <c r="I204" s="22">
        <f aca="true" t="shared" si="84" ref="I204:I237">PRODUCT((F204*0.05),G204)</f>
        <v>2040.5</v>
      </c>
      <c r="J204" s="22">
        <f aca="true" t="shared" si="85" ref="J204:J237">PRODUCT((F204*0.05),H204)</f>
        <v>2332</v>
      </c>
      <c r="K204" s="22">
        <f>PRODUCT((F204*0.05),H204)</f>
        <v>2332</v>
      </c>
      <c r="L204" s="22">
        <f>PRODUCT((F204*0.05),G204)</f>
        <v>2040.5</v>
      </c>
      <c r="M204" s="29">
        <f aca="true" t="shared" si="86" ref="M204:M237">PRODUCT((F204*0.9),H204)</f>
        <v>41976</v>
      </c>
      <c r="N204" s="32">
        <f aca="true" t="shared" si="87" ref="N204:N237">PRODUCT(F204*0.9,G204)</f>
        <v>36729</v>
      </c>
      <c r="O204" s="26">
        <f t="shared" si="74"/>
        <v>369330.5</v>
      </c>
      <c r="P204" s="23">
        <f t="shared" si="75"/>
        <v>195888</v>
      </c>
      <c r="Q204" s="23">
        <f t="shared" si="76"/>
        <v>32648</v>
      </c>
      <c r="R204" s="23">
        <f t="shared" si="77"/>
        <v>42850.5</v>
      </c>
      <c r="S204" s="2">
        <f t="shared" si="78"/>
        <v>419760</v>
      </c>
      <c r="T204" s="23">
        <f t="shared" si="79"/>
        <v>918225</v>
      </c>
      <c r="U204" s="23">
        <f aca="true" t="shared" si="88" ref="U204:U238">SUM(O204:T204)</f>
        <v>1978702</v>
      </c>
    </row>
    <row r="205" spans="1:21" ht="12.75">
      <c r="A205" s="78" t="s">
        <v>657</v>
      </c>
      <c r="B205" s="2" t="s">
        <v>521</v>
      </c>
      <c r="C205" s="2" t="s">
        <v>1495</v>
      </c>
      <c r="D205" s="2" t="s">
        <v>569</v>
      </c>
      <c r="E205" s="2" t="s">
        <v>571</v>
      </c>
      <c r="F205" s="2">
        <v>383</v>
      </c>
      <c r="G205" s="17">
        <v>4.5</v>
      </c>
      <c r="H205" s="2">
        <v>8</v>
      </c>
      <c r="I205" s="22">
        <f t="shared" si="84"/>
        <v>86.17500000000001</v>
      </c>
      <c r="J205" s="22">
        <f t="shared" si="85"/>
        <v>153.20000000000002</v>
      </c>
      <c r="K205" s="22">
        <f aca="true" t="shared" si="89" ref="K205:K237">PRODUCT((F205*0.05),H205)</f>
        <v>153.20000000000002</v>
      </c>
      <c r="L205" s="22">
        <f aca="true" t="shared" si="90" ref="L205:L237">PRODUCT((F205*0.05),G205)</f>
        <v>86.17500000000001</v>
      </c>
      <c r="M205" s="29">
        <f t="shared" si="86"/>
        <v>2757.6</v>
      </c>
      <c r="N205" s="32">
        <f t="shared" si="87"/>
        <v>1551.1499999999999</v>
      </c>
      <c r="O205" s="26">
        <f t="shared" si="74"/>
        <v>15597.675000000003</v>
      </c>
      <c r="P205" s="23">
        <f t="shared" si="75"/>
        <v>12868.800000000001</v>
      </c>
      <c r="Q205" s="23">
        <f t="shared" si="76"/>
        <v>2144.8</v>
      </c>
      <c r="R205" s="23">
        <f t="shared" si="77"/>
        <v>1809.6750000000002</v>
      </c>
      <c r="S205" s="2">
        <f t="shared" si="78"/>
        <v>27576</v>
      </c>
      <c r="T205" s="23">
        <f t="shared" si="79"/>
        <v>38778.75</v>
      </c>
      <c r="U205" s="23">
        <f t="shared" si="88"/>
        <v>98775.70000000001</v>
      </c>
    </row>
    <row r="206" spans="1:21" ht="12.75">
      <c r="A206" s="78" t="s">
        <v>664</v>
      </c>
      <c r="B206" s="2" t="s">
        <v>521</v>
      </c>
      <c r="C206" s="2" t="s">
        <v>1222</v>
      </c>
      <c r="D206" s="2" t="s">
        <v>544</v>
      </c>
      <c r="E206" s="2" t="s">
        <v>546</v>
      </c>
      <c r="F206" s="2">
        <v>1600</v>
      </c>
      <c r="G206" s="17">
        <v>4.5</v>
      </c>
      <c r="H206" s="2">
        <v>8</v>
      </c>
      <c r="I206" s="22">
        <f t="shared" si="84"/>
        <v>360</v>
      </c>
      <c r="J206" s="22">
        <f t="shared" si="85"/>
        <v>640</v>
      </c>
      <c r="K206" s="22">
        <f t="shared" si="89"/>
        <v>640</v>
      </c>
      <c r="L206" s="22">
        <f t="shared" si="90"/>
        <v>360</v>
      </c>
      <c r="M206" s="29">
        <f t="shared" si="86"/>
        <v>11520</v>
      </c>
      <c r="N206" s="32">
        <f t="shared" si="87"/>
        <v>6480</v>
      </c>
      <c r="O206" s="26">
        <f t="shared" si="74"/>
        <v>65160</v>
      </c>
      <c r="P206" s="23">
        <f t="shared" si="75"/>
        <v>53760</v>
      </c>
      <c r="Q206" s="23">
        <f t="shared" si="76"/>
        <v>8960</v>
      </c>
      <c r="R206" s="23">
        <f t="shared" si="77"/>
        <v>7560</v>
      </c>
      <c r="S206" s="2">
        <f t="shared" si="78"/>
        <v>115200</v>
      </c>
      <c r="T206" s="23">
        <f t="shared" si="79"/>
        <v>162000</v>
      </c>
      <c r="U206" s="23">
        <f t="shared" si="88"/>
        <v>412640</v>
      </c>
    </row>
    <row r="207" spans="1:21" ht="12.75">
      <c r="A207" s="78" t="s">
        <v>671</v>
      </c>
      <c r="B207" s="2" t="s">
        <v>521</v>
      </c>
      <c r="C207" s="2" t="s">
        <v>1225</v>
      </c>
      <c r="D207" s="2" t="s">
        <v>552</v>
      </c>
      <c r="E207" s="2" t="s">
        <v>554</v>
      </c>
      <c r="F207" s="2">
        <v>1150</v>
      </c>
      <c r="G207" s="17">
        <v>4.5</v>
      </c>
      <c r="H207" s="2">
        <v>8</v>
      </c>
      <c r="I207" s="22">
        <f t="shared" si="84"/>
        <v>258.75</v>
      </c>
      <c r="J207" s="22">
        <f t="shared" si="85"/>
        <v>460</v>
      </c>
      <c r="K207" s="22">
        <f t="shared" si="89"/>
        <v>460</v>
      </c>
      <c r="L207" s="22">
        <f t="shared" si="90"/>
        <v>258.75</v>
      </c>
      <c r="M207" s="29">
        <f t="shared" si="86"/>
        <v>8280</v>
      </c>
      <c r="N207" s="32">
        <f t="shared" si="87"/>
        <v>4657.5</v>
      </c>
      <c r="O207" s="26">
        <f t="shared" si="74"/>
        <v>46833.75</v>
      </c>
      <c r="P207" s="23">
        <f t="shared" si="75"/>
        <v>38640</v>
      </c>
      <c r="Q207" s="23">
        <f t="shared" si="76"/>
        <v>6440</v>
      </c>
      <c r="R207" s="23">
        <f t="shared" si="77"/>
        <v>5433.75</v>
      </c>
      <c r="S207" s="2">
        <f t="shared" si="78"/>
        <v>82800</v>
      </c>
      <c r="T207" s="23">
        <f t="shared" si="79"/>
        <v>116437.5</v>
      </c>
      <c r="U207" s="23">
        <f t="shared" si="88"/>
        <v>296585</v>
      </c>
    </row>
    <row r="208" spans="1:21" ht="12.75">
      <c r="A208" s="78" t="s">
        <v>1739</v>
      </c>
      <c r="B208" s="2" t="s">
        <v>521</v>
      </c>
      <c r="C208" s="2" t="s">
        <v>1230</v>
      </c>
      <c r="D208" s="2" t="s">
        <v>564</v>
      </c>
      <c r="E208" s="2" t="s">
        <v>565</v>
      </c>
      <c r="F208" s="2">
        <v>1470</v>
      </c>
      <c r="G208" s="17">
        <v>4.5</v>
      </c>
      <c r="H208" s="2">
        <v>8</v>
      </c>
      <c r="I208" s="22">
        <f t="shared" si="84"/>
        <v>330.75</v>
      </c>
      <c r="J208" s="22">
        <f t="shared" si="85"/>
        <v>588</v>
      </c>
      <c r="K208" s="22">
        <f t="shared" si="89"/>
        <v>588</v>
      </c>
      <c r="L208" s="22">
        <f t="shared" si="90"/>
        <v>330.75</v>
      </c>
      <c r="M208" s="29">
        <f t="shared" si="86"/>
        <v>10584</v>
      </c>
      <c r="N208" s="32">
        <f t="shared" si="87"/>
        <v>5953.5</v>
      </c>
      <c r="O208" s="26">
        <f t="shared" si="74"/>
        <v>59865.75</v>
      </c>
      <c r="P208" s="23">
        <f t="shared" si="75"/>
        <v>49392</v>
      </c>
      <c r="Q208" s="23">
        <f t="shared" si="76"/>
        <v>8232</v>
      </c>
      <c r="R208" s="23">
        <f t="shared" si="77"/>
        <v>6945.75</v>
      </c>
      <c r="S208" s="2">
        <f t="shared" si="78"/>
        <v>105840</v>
      </c>
      <c r="T208" s="23">
        <f t="shared" si="79"/>
        <v>148837.5</v>
      </c>
      <c r="U208" s="23">
        <f t="shared" si="88"/>
        <v>379113</v>
      </c>
    </row>
    <row r="209" spans="1:21" ht="12.75">
      <c r="A209" s="78" t="s">
        <v>688</v>
      </c>
      <c r="B209" s="2" t="s">
        <v>521</v>
      </c>
      <c r="C209" s="2" t="s">
        <v>1231</v>
      </c>
      <c r="D209" s="2" t="s">
        <v>566</v>
      </c>
      <c r="E209" s="2" t="s">
        <v>546</v>
      </c>
      <c r="F209" s="2">
        <v>1600</v>
      </c>
      <c r="G209" s="17">
        <v>4.5</v>
      </c>
      <c r="H209" s="2">
        <v>8</v>
      </c>
      <c r="I209" s="22">
        <f t="shared" si="84"/>
        <v>360</v>
      </c>
      <c r="J209" s="22">
        <f t="shared" si="85"/>
        <v>640</v>
      </c>
      <c r="K209" s="22">
        <f t="shared" si="89"/>
        <v>640</v>
      </c>
      <c r="L209" s="22">
        <f t="shared" si="90"/>
        <v>360</v>
      </c>
      <c r="M209" s="29">
        <f t="shared" si="86"/>
        <v>11520</v>
      </c>
      <c r="N209" s="32">
        <f t="shared" si="87"/>
        <v>6480</v>
      </c>
      <c r="O209" s="26">
        <f t="shared" si="74"/>
        <v>65160</v>
      </c>
      <c r="P209" s="23">
        <f t="shared" si="75"/>
        <v>53760</v>
      </c>
      <c r="Q209" s="23">
        <f t="shared" si="76"/>
        <v>8960</v>
      </c>
      <c r="R209" s="23">
        <f t="shared" si="77"/>
        <v>7560</v>
      </c>
      <c r="S209" s="2">
        <f t="shared" si="78"/>
        <v>115200</v>
      </c>
      <c r="T209" s="23">
        <f t="shared" si="79"/>
        <v>162000</v>
      </c>
      <c r="U209" s="23">
        <f t="shared" si="88"/>
        <v>412640</v>
      </c>
    </row>
    <row r="210" spans="1:21" ht="12.75">
      <c r="A210" s="78" t="s">
        <v>692</v>
      </c>
      <c r="B210" s="2" t="s">
        <v>521</v>
      </c>
      <c r="C210" s="2" t="s">
        <v>1498</v>
      </c>
      <c r="D210" s="2" t="s">
        <v>574</v>
      </c>
      <c r="E210" s="2" t="s">
        <v>576</v>
      </c>
      <c r="F210" s="2">
        <v>366</v>
      </c>
      <c r="G210" s="17">
        <v>4.5</v>
      </c>
      <c r="H210" s="2">
        <v>8</v>
      </c>
      <c r="I210" s="22">
        <f t="shared" si="84"/>
        <v>82.35000000000001</v>
      </c>
      <c r="J210" s="22">
        <f t="shared" si="85"/>
        <v>146.4</v>
      </c>
      <c r="K210" s="22">
        <f t="shared" si="89"/>
        <v>146.4</v>
      </c>
      <c r="L210" s="22">
        <f t="shared" si="90"/>
        <v>82.35000000000001</v>
      </c>
      <c r="M210" s="29">
        <f t="shared" si="86"/>
        <v>2635.2000000000003</v>
      </c>
      <c r="N210" s="32">
        <f t="shared" si="87"/>
        <v>1482.3000000000002</v>
      </c>
      <c r="O210" s="26">
        <f t="shared" si="74"/>
        <v>14905.350000000002</v>
      </c>
      <c r="P210" s="23">
        <f t="shared" si="75"/>
        <v>12297.6</v>
      </c>
      <c r="Q210" s="23">
        <f t="shared" si="76"/>
        <v>2049.6</v>
      </c>
      <c r="R210" s="23">
        <f t="shared" si="77"/>
        <v>1729.3500000000001</v>
      </c>
      <c r="S210" s="2">
        <f t="shared" si="78"/>
        <v>26352.000000000004</v>
      </c>
      <c r="T210" s="23">
        <f t="shared" si="79"/>
        <v>37057.50000000001</v>
      </c>
      <c r="U210" s="23">
        <f t="shared" si="88"/>
        <v>94391.40000000002</v>
      </c>
    </row>
    <row r="211" spans="1:21" ht="12.75">
      <c r="A211" s="78" t="s">
        <v>695</v>
      </c>
      <c r="B211" s="2" t="s">
        <v>521</v>
      </c>
      <c r="C211" s="2" t="s">
        <v>1500</v>
      </c>
      <c r="D211" s="2" t="s">
        <v>584</v>
      </c>
      <c r="E211" s="2" t="s">
        <v>586</v>
      </c>
      <c r="F211" s="2">
        <v>315</v>
      </c>
      <c r="G211" s="17">
        <v>4.5</v>
      </c>
      <c r="H211" s="2">
        <v>8</v>
      </c>
      <c r="I211" s="22">
        <f t="shared" si="84"/>
        <v>70.875</v>
      </c>
      <c r="J211" s="22">
        <f t="shared" si="85"/>
        <v>126</v>
      </c>
      <c r="K211" s="22">
        <f t="shared" si="89"/>
        <v>126</v>
      </c>
      <c r="L211" s="22">
        <f t="shared" si="90"/>
        <v>70.875</v>
      </c>
      <c r="M211" s="29">
        <f t="shared" si="86"/>
        <v>2268</v>
      </c>
      <c r="N211" s="32">
        <f t="shared" si="87"/>
        <v>1275.75</v>
      </c>
      <c r="O211" s="26">
        <f t="shared" si="74"/>
        <v>12828.375</v>
      </c>
      <c r="P211" s="23">
        <f t="shared" si="75"/>
        <v>10584</v>
      </c>
      <c r="Q211" s="23">
        <f t="shared" si="76"/>
        <v>1764</v>
      </c>
      <c r="R211" s="23">
        <f t="shared" si="77"/>
        <v>1488.375</v>
      </c>
      <c r="S211" s="2">
        <f t="shared" si="78"/>
        <v>22680</v>
      </c>
      <c r="T211" s="23">
        <f t="shared" si="79"/>
        <v>31893.75</v>
      </c>
      <c r="U211" s="23">
        <f t="shared" si="88"/>
        <v>81238.5</v>
      </c>
    </row>
    <row r="212" spans="1:21" ht="12.75">
      <c r="A212" s="78" t="s">
        <v>703</v>
      </c>
      <c r="B212" s="2" t="s">
        <v>521</v>
      </c>
      <c r="C212" s="2" t="s">
        <v>1502</v>
      </c>
      <c r="D212" s="2" t="s">
        <v>590</v>
      </c>
      <c r="E212" s="2" t="s">
        <v>592</v>
      </c>
      <c r="F212" s="2">
        <v>349</v>
      </c>
      <c r="G212" s="17">
        <v>4.5</v>
      </c>
      <c r="H212" s="2">
        <v>8</v>
      </c>
      <c r="I212" s="22">
        <f t="shared" si="84"/>
        <v>78.52499999999999</v>
      </c>
      <c r="J212" s="22">
        <f t="shared" si="85"/>
        <v>139.6</v>
      </c>
      <c r="K212" s="22">
        <f t="shared" si="89"/>
        <v>139.6</v>
      </c>
      <c r="L212" s="22">
        <f t="shared" si="90"/>
        <v>78.52499999999999</v>
      </c>
      <c r="M212" s="29">
        <f t="shared" si="86"/>
        <v>2512.8</v>
      </c>
      <c r="N212" s="32">
        <f t="shared" si="87"/>
        <v>1413.45</v>
      </c>
      <c r="O212" s="26">
        <f t="shared" si="74"/>
        <v>14213.024999999998</v>
      </c>
      <c r="P212" s="23">
        <f t="shared" si="75"/>
        <v>11726.4</v>
      </c>
      <c r="Q212" s="23">
        <f t="shared" si="76"/>
        <v>1954.3999999999999</v>
      </c>
      <c r="R212" s="23">
        <f t="shared" si="77"/>
        <v>1649.0249999999999</v>
      </c>
      <c r="S212" s="2">
        <f t="shared" si="78"/>
        <v>25128</v>
      </c>
      <c r="T212" s="23">
        <f t="shared" si="79"/>
        <v>35336.25</v>
      </c>
      <c r="U212" s="23">
        <f t="shared" si="88"/>
        <v>90007.1</v>
      </c>
    </row>
    <row r="213" spans="1:21" ht="12.75">
      <c r="A213" s="78" t="s">
        <v>717</v>
      </c>
      <c r="B213" s="2" t="s">
        <v>521</v>
      </c>
      <c r="C213" s="2" t="s">
        <v>1506</v>
      </c>
      <c r="D213" s="2" t="s">
        <v>604</v>
      </c>
      <c r="E213" s="2" t="s">
        <v>606</v>
      </c>
      <c r="F213" s="2">
        <v>488</v>
      </c>
      <c r="G213" s="17">
        <v>4.5</v>
      </c>
      <c r="H213" s="2">
        <v>8</v>
      </c>
      <c r="I213" s="22">
        <f t="shared" si="84"/>
        <v>109.80000000000001</v>
      </c>
      <c r="J213" s="22">
        <f t="shared" si="85"/>
        <v>195.20000000000002</v>
      </c>
      <c r="K213" s="22">
        <f t="shared" si="89"/>
        <v>195.20000000000002</v>
      </c>
      <c r="L213" s="22">
        <f t="shared" si="90"/>
        <v>109.80000000000001</v>
      </c>
      <c r="M213" s="29">
        <f t="shared" si="86"/>
        <v>3513.6</v>
      </c>
      <c r="N213" s="32">
        <f t="shared" si="87"/>
        <v>1976.3999999999999</v>
      </c>
      <c r="O213" s="26">
        <f t="shared" si="74"/>
        <v>19873.800000000003</v>
      </c>
      <c r="P213" s="23">
        <f t="shared" si="75"/>
        <v>16396.800000000003</v>
      </c>
      <c r="Q213" s="23">
        <f t="shared" si="76"/>
        <v>2732.8</v>
      </c>
      <c r="R213" s="23">
        <f t="shared" si="77"/>
        <v>2305.8</v>
      </c>
      <c r="S213" s="2">
        <f t="shared" si="78"/>
        <v>35136</v>
      </c>
      <c r="T213" s="23">
        <f t="shared" si="79"/>
        <v>49410</v>
      </c>
      <c r="U213" s="23">
        <f t="shared" si="88"/>
        <v>125855.20000000001</v>
      </c>
    </row>
    <row r="214" spans="1:21" ht="12.75">
      <c r="A214" s="78" t="s">
        <v>719</v>
      </c>
      <c r="B214" s="2" t="s">
        <v>521</v>
      </c>
      <c r="C214" s="2" t="s">
        <v>1507</v>
      </c>
      <c r="D214" s="2" t="s">
        <v>608</v>
      </c>
      <c r="E214" s="2" t="s">
        <v>610</v>
      </c>
      <c r="F214" s="2">
        <v>3091</v>
      </c>
      <c r="G214" s="17">
        <v>4.5</v>
      </c>
      <c r="H214" s="2">
        <v>8</v>
      </c>
      <c r="I214" s="22">
        <f t="shared" si="84"/>
        <v>695.475</v>
      </c>
      <c r="J214" s="22">
        <f t="shared" si="85"/>
        <v>1236.4</v>
      </c>
      <c r="K214" s="22">
        <f t="shared" si="89"/>
        <v>1236.4</v>
      </c>
      <c r="L214" s="22">
        <f t="shared" si="90"/>
        <v>695.475</v>
      </c>
      <c r="M214" s="29">
        <f t="shared" si="86"/>
        <v>22255.2</v>
      </c>
      <c r="N214" s="32">
        <f t="shared" si="87"/>
        <v>12518.550000000001</v>
      </c>
      <c r="O214" s="26">
        <f t="shared" si="74"/>
        <v>125880.975</v>
      </c>
      <c r="P214" s="23">
        <f t="shared" si="75"/>
        <v>103857.6</v>
      </c>
      <c r="Q214" s="23">
        <f t="shared" si="76"/>
        <v>17309.600000000002</v>
      </c>
      <c r="R214" s="23">
        <f t="shared" si="77"/>
        <v>14604.975</v>
      </c>
      <c r="S214" s="2">
        <f t="shared" si="78"/>
        <v>222552</v>
      </c>
      <c r="T214" s="23">
        <f t="shared" si="79"/>
        <v>312963.75</v>
      </c>
      <c r="U214" s="23">
        <f t="shared" si="88"/>
        <v>797168.9</v>
      </c>
    </row>
    <row r="215" spans="1:21" ht="12.75">
      <c r="A215" s="78" t="s">
        <v>1741</v>
      </c>
      <c r="B215" s="2" t="s">
        <v>521</v>
      </c>
      <c r="C215" s="2" t="s">
        <v>1511</v>
      </c>
      <c r="D215" s="2" t="s">
        <v>617</v>
      </c>
      <c r="E215" s="2" t="s">
        <v>619</v>
      </c>
      <c r="F215" s="2">
        <v>483</v>
      </c>
      <c r="G215" s="17">
        <v>4.5</v>
      </c>
      <c r="H215" s="2">
        <v>8</v>
      </c>
      <c r="I215" s="22">
        <f t="shared" si="84"/>
        <v>108.67500000000001</v>
      </c>
      <c r="J215" s="22">
        <f t="shared" si="85"/>
        <v>193.20000000000002</v>
      </c>
      <c r="K215" s="22">
        <f t="shared" si="89"/>
        <v>193.20000000000002</v>
      </c>
      <c r="L215" s="22">
        <f t="shared" si="90"/>
        <v>108.67500000000001</v>
      </c>
      <c r="M215" s="29">
        <f t="shared" si="86"/>
        <v>3477.6</v>
      </c>
      <c r="N215" s="32">
        <f t="shared" si="87"/>
        <v>1956.1499999999999</v>
      </c>
      <c r="O215" s="26">
        <f t="shared" si="74"/>
        <v>19670.175000000003</v>
      </c>
      <c r="P215" s="23">
        <f t="shared" si="75"/>
        <v>16228.800000000001</v>
      </c>
      <c r="Q215" s="23">
        <f t="shared" si="76"/>
        <v>2704.8</v>
      </c>
      <c r="R215" s="23">
        <f t="shared" si="77"/>
        <v>2282.175</v>
      </c>
      <c r="S215" s="2">
        <f t="shared" si="78"/>
        <v>34776</v>
      </c>
      <c r="T215" s="23">
        <f t="shared" si="79"/>
        <v>48903.75</v>
      </c>
      <c r="U215" s="23">
        <f t="shared" si="88"/>
        <v>124565.70000000001</v>
      </c>
    </row>
    <row r="216" spans="1:21" ht="12.75">
      <c r="A216" s="78" t="s">
        <v>732</v>
      </c>
      <c r="B216" s="2" t="s">
        <v>521</v>
      </c>
      <c r="C216" s="2" t="s">
        <v>1512</v>
      </c>
      <c r="D216" s="2" t="s">
        <v>621</v>
      </c>
      <c r="E216" s="2" t="s">
        <v>606</v>
      </c>
      <c r="F216" s="2">
        <v>488</v>
      </c>
      <c r="G216" s="17">
        <v>4.5</v>
      </c>
      <c r="H216" s="2">
        <v>8</v>
      </c>
      <c r="I216" s="22">
        <f t="shared" si="84"/>
        <v>109.80000000000001</v>
      </c>
      <c r="J216" s="22">
        <f t="shared" si="85"/>
        <v>195.20000000000002</v>
      </c>
      <c r="K216" s="22">
        <f t="shared" si="89"/>
        <v>195.20000000000002</v>
      </c>
      <c r="L216" s="22">
        <f t="shared" si="90"/>
        <v>109.80000000000001</v>
      </c>
      <c r="M216" s="29">
        <f t="shared" si="86"/>
        <v>3513.6</v>
      </c>
      <c r="N216" s="32">
        <f t="shared" si="87"/>
        <v>1976.3999999999999</v>
      </c>
      <c r="O216" s="26">
        <f t="shared" si="74"/>
        <v>19873.800000000003</v>
      </c>
      <c r="P216" s="23">
        <f t="shared" si="75"/>
        <v>16396.800000000003</v>
      </c>
      <c r="Q216" s="23">
        <f t="shared" si="76"/>
        <v>2732.8</v>
      </c>
      <c r="R216" s="23">
        <f t="shared" si="77"/>
        <v>2305.8</v>
      </c>
      <c r="S216" s="2">
        <f t="shared" si="78"/>
        <v>35136</v>
      </c>
      <c r="T216" s="23">
        <f t="shared" si="79"/>
        <v>49410</v>
      </c>
      <c r="U216" s="23">
        <f t="shared" si="88"/>
        <v>125855.20000000001</v>
      </c>
    </row>
    <row r="217" spans="1:21" ht="12.75">
      <c r="A217" s="78" t="s">
        <v>736</v>
      </c>
      <c r="B217" s="2" t="s">
        <v>521</v>
      </c>
      <c r="C217" s="2" t="s">
        <v>1513</v>
      </c>
      <c r="D217" s="2" t="s">
        <v>624</v>
      </c>
      <c r="E217" s="2" t="s">
        <v>625</v>
      </c>
      <c r="F217" s="2">
        <v>501</v>
      </c>
      <c r="G217" s="17">
        <v>4.5</v>
      </c>
      <c r="H217" s="2">
        <v>8</v>
      </c>
      <c r="I217" s="22">
        <f t="shared" si="84"/>
        <v>112.72500000000001</v>
      </c>
      <c r="J217" s="22">
        <f t="shared" si="85"/>
        <v>200.4</v>
      </c>
      <c r="K217" s="22">
        <f t="shared" si="89"/>
        <v>200.4</v>
      </c>
      <c r="L217" s="22">
        <f t="shared" si="90"/>
        <v>112.72500000000001</v>
      </c>
      <c r="M217" s="29">
        <f t="shared" si="86"/>
        <v>3607.2000000000003</v>
      </c>
      <c r="N217" s="32">
        <f t="shared" si="87"/>
        <v>2029.0500000000002</v>
      </c>
      <c r="O217" s="26">
        <f t="shared" si="74"/>
        <v>20403.225000000002</v>
      </c>
      <c r="P217" s="23">
        <f t="shared" si="75"/>
        <v>16833.600000000002</v>
      </c>
      <c r="Q217" s="23">
        <f t="shared" si="76"/>
        <v>2805.6</v>
      </c>
      <c r="R217" s="23">
        <f t="shared" si="77"/>
        <v>2367.2250000000004</v>
      </c>
      <c r="S217" s="2">
        <f t="shared" si="78"/>
        <v>36072</v>
      </c>
      <c r="T217" s="23">
        <f t="shared" si="79"/>
        <v>50726.25000000001</v>
      </c>
      <c r="U217" s="23">
        <f t="shared" si="88"/>
        <v>129207.9</v>
      </c>
    </row>
    <row r="218" spans="1:21" ht="12.75">
      <c r="A218" s="78" t="s">
        <v>746</v>
      </c>
      <c r="B218" s="2" t="s">
        <v>521</v>
      </c>
      <c r="C218" s="2" t="s">
        <v>1516</v>
      </c>
      <c r="D218" s="2" t="s">
        <v>631</v>
      </c>
      <c r="E218" s="2" t="s">
        <v>633</v>
      </c>
      <c r="F218" s="2">
        <v>306</v>
      </c>
      <c r="G218" s="17">
        <v>4.5</v>
      </c>
      <c r="H218" s="2">
        <v>8</v>
      </c>
      <c r="I218" s="22">
        <f t="shared" si="84"/>
        <v>68.85000000000001</v>
      </c>
      <c r="J218" s="22">
        <f t="shared" si="85"/>
        <v>122.4</v>
      </c>
      <c r="K218" s="22">
        <f t="shared" si="89"/>
        <v>122.4</v>
      </c>
      <c r="L218" s="22">
        <f t="shared" si="90"/>
        <v>68.85000000000001</v>
      </c>
      <c r="M218" s="29">
        <f t="shared" si="86"/>
        <v>2203.2000000000003</v>
      </c>
      <c r="N218" s="32">
        <f t="shared" si="87"/>
        <v>1239.3000000000002</v>
      </c>
      <c r="O218" s="26">
        <f t="shared" si="74"/>
        <v>12461.850000000002</v>
      </c>
      <c r="P218" s="23">
        <f t="shared" si="75"/>
        <v>10281.6</v>
      </c>
      <c r="Q218" s="23">
        <f t="shared" si="76"/>
        <v>1713.6000000000001</v>
      </c>
      <c r="R218" s="23">
        <f t="shared" si="77"/>
        <v>1445.8500000000001</v>
      </c>
      <c r="S218" s="2">
        <f t="shared" si="78"/>
        <v>22032.000000000004</v>
      </c>
      <c r="T218" s="23">
        <f t="shared" si="79"/>
        <v>30982.500000000004</v>
      </c>
      <c r="U218" s="23">
        <f t="shared" si="88"/>
        <v>78917.40000000001</v>
      </c>
    </row>
    <row r="219" spans="1:21" ht="12.75">
      <c r="A219" s="78" t="s">
        <v>978</v>
      </c>
      <c r="B219" s="2" t="s">
        <v>521</v>
      </c>
      <c r="C219" s="2" t="s">
        <v>1517</v>
      </c>
      <c r="D219" s="2" t="s">
        <v>635</v>
      </c>
      <c r="E219" s="2" t="s">
        <v>637</v>
      </c>
      <c r="F219" s="2">
        <v>491</v>
      </c>
      <c r="G219" s="17">
        <v>4.5</v>
      </c>
      <c r="H219" s="2">
        <v>8</v>
      </c>
      <c r="I219" s="22">
        <f t="shared" si="84"/>
        <v>110.47500000000001</v>
      </c>
      <c r="J219" s="22">
        <f t="shared" si="85"/>
        <v>196.4</v>
      </c>
      <c r="K219" s="22">
        <f t="shared" si="89"/>
        <v>196.4</v>
      </c>
      <c r="L219" s="22">
        <f t="shared" si="90"/>
        <v>110.47500000000001</v>
      </c>
      <c r="M219" s="29">
        <f t="shared" si="86"/>
        <v>3535.2000000000003</v>
      </c>
      <c r="N219" s="32">
        <f t="shared" si="87"/>
        <v>1988.5500000000002</v>
      </c>
      <c r="O219" s="26">
        <f t="shared" si="74"/>
        <v>19995.975000000002</v>
      </c>
      <c r="P219" s="23">
        <f t="shared" si="75"/>
        <v>16497.600000000002</v>
      </c>
      <c r="Q219" s="23">
        <f t="shared" si="76"/>
        <v>2749.6</v>
      </c>
      <c r="R219" s="23">
        <f t="shared" si="77"/>
        <v>2319.9750000000004</v>
      </c>
      <c r="S219" s="2">
        <f t="shared" si="78"/>
        <v>35352</v>
      </c>
      <c r="T219" s="23">
        <f t="shared" si="79"/>
        <v>49713.75000000001</v>
      </c>
      <c r="U219" s="23">
        <f t="shared" si="88"/>
        <v>126628.9</v>
      </c>
    </row>
    <row r="220" spans="1:21" ht="12.75">
      <c r="A220" s="78" t="s">
        <v>756</v>
      </c>
      <c r="B220" s="2" t="s">
        <v>521</v>
      </c>
      <c r="C220" s="2" t="s">
        <v>1519</v>
      </c>
      <c r="D220" s="2" t="s">
        <v>641</v>
      </c>
      <c r="E220" s="2" t="s">
        <v>426</v>
      </c>
      <c r="F220" s="2">
        <v>490</v>
      </c>
      <c r="G220" s="17">
        <v>4.5</v>
      </c>
      <c r="H220" s="2">
        <v>8</v>
      </c>
      <c r="I220" s="22">
        <f t="shared" si="84"/>
        <v>110.25</v>
      </c>
      <c r="J220" s="22">
        <f t="shared" si="85"/>
        <v>196</v>
      </c>
      <c r="K220" s="22">
        <f t="shared" si="89"/>
        <v>196</v>
      </c>
      <c r="L220" s="22">
        <f t="shared" si="90"/>
        <v>110.25</v>
      </c>
      <c r="M220" s="29">
        <f t="shared" si="86"/>
        <v>3528</v>
      </c>
      <c r="N220" s="32">
        <f t="shared" si="87"/>
        <v>1984.5</v>
      </c>
      <c r="O220" s="26">
        <f t="shared" si="74"/>
        <v>19955.25</v>
      </c>
      <c r="P220" s="23">
        <f t="shared" si="75"/>
        <v>16464</v>
      </c>
      <c r="Q220" s="23">
        <f t="shared" si="76"/>
        <v>2744</v>
      </c>
      <c r="R220" s="23">
        <f t="shared" si="77"/>
        <v>2315.25</v>
      </c>
      <c r="S220" s="2">
        <f t="shared" si="78"/>
        <v>35280</v>
      </c>
      <c r="T220" s="23">
        <f t="shared" si="79"/>
        <v>49612.5</v>
      </c>
      <c r="U220" s="23">
        <f t="shared" si="88"/>
        <v>126371</v>
      </c>
    </row>
    <row r="221" spans="1:21" ht="12.75">
      <c r="A221" s="78" t="s">
        <v>762</v>
      </c>
      <c r="B221" s="2" t="s">
        <v>521</v>
      </c>
      <c r="C221" s="2" t="s">
        <v>1521</v>
      </c>
      <c r="D221" s="2" t="s">
        <v>646</v>
      </c>
      <c r="E221" s="2" t="s">
        <v>648</v>
      </c>
      <c r="F221" s="2">
        <v>478</v>
      </c>
      <c r="G221" s="17">
        <v>4.5</v>
      </c>
      <c r="H221" s="2">
        <v>8</v>
      </c>
      <c r="I221" s="22">
        <f t="shared" si="84"/>
        <v>107.55000000000001</v>
      </c>
      <c r="J221" s="22">
        <f t="shared" si="85"/>
        <v>191.20000000000002</v>
      </c>
      <c r="K221" s="22">
        <f t="shared" si="89"/>
        <v>191.20000000000002</v>
      </c>
      <c r="L221" s="22">
        <f t="shared" si="90"/>
        <v>107.55000000000001</v>
      </c>
      <c r="M221" s="29">
        <f t="shared" si="86"/>
        <v>3441.6</v>
      </c>
      <c r="N221" s="32">
        <f t="shared" si="87"/>
        <v>1935.8999999999999</v>
      </c>
      <c r="O221" s="26">
        <f t="shared" si="74"/>
        <v>19466.550000000003</v>
      </c>
      <c r="P221" s="23">
        <f t="shared" si="75"/>
        <v>16060.800000000001</v>
      </c>
      <c r="Q221" s="23">
        <f t="shared" si="76"/>
        <v>2676.8</v>
      </c>
      <c r="R221" s="23">
        <f t="shared" si="77"/>
        <v>2258.55</v>
      </c>
      <c r="S221" s="2">
        <f t="shared" si="78"/>
        <v>34416</v>
      </c>
      <c r="T221" s="23">
        <f t="shared" si="79"/>
        <v>48397.5</v>
      </c>
      <c r="U221" s="23">
        <f t="shared" si="88"/>
        <v>123276.20000000001</v>
      </c>
    </row>
    <row r="222" spans="1:21" ht="12.75">
      <c r="A222" s="78" t="s">
        <v>767</v>
      </c>
      <c r="B222" s="2" t="s">
        <v>521</v>
      </c>
      <c r="C222" s="2" t="s">
        <v>1523</v>
      </c>
      <c r="D222" s="2" t="s">
        <v>652</v>
      </c>
      <c r="E222" s="2" t="s">
        <v>654</v>
      </c>
      <c r="F222" s="2">
        <v>481</v>
      </c>
      <c r="G222" s="17">
        <v>4.5</v>
      </c>
      <c r="H222" s="2">
        <v>8</v>
      </c>
      <c r="I222" s="22">
        <f t="shared" si="84"/>
        <v>108.22500000000001</v>
      </c>
      <c r="J222" s="22">
        <f t="shared" si="85"/>
        <v>192.4</v>
      </c>
      <c r="K222" s="22">
        <f t="shared" si="89"/>
        <v>192.4</v>
      </c>
      <c r="L222" s="22">
        <f t="shared" si="90"/>
        <v>108.22500000000001</v>
      </c>
      <c r="M222" s="29">
        <f t="shared" si="86"/>
        <v>3463.2000000000003</v>
      </c>
      <c r="N222" s="32">
        <f t="shared" si="87"/>
        <v>1948.0500000000002</v>
      </c>
      <c r="O222" s="26">
        <f t="shared" si="74"/>
        <v>19588.725000000002</v>
      </c>
      <c r="P222" s="23">
        <f t="shared" si="75"/>
        <v>16161.6</v>
      </c>
      <c r="Q222" s="23">
        <f t="shared" si="76"/>
        <v>2693.6</v>
      </c>
      <c r="R222" s="23">
        <f t="shared" si="77"/>
        <v>2272.7250000000004</v>
      </c>
      <c r="S222" s="2">
        <f t="shared" si="78"/>
        <v>34632</v>
      </c>
      <c r="T222" s="23">
        <f t="shared" si="79"/>
        <v>48701.25000000001</v>
      </c>
      <c r="U222" s="23">
        <f t="shared" si="88"/>
        <v>124049.9</v>
      </c>
    </row>
    <row r="223" spans="1:21" ht="12.75">
      <c r="A223" s="78" t="s">
        <v>772</v>
      </c>
      <c r="B223" s="2" t="s">
        <v>521</v>
      </c>
      <c r="C223" s="2" t="s">
        <v>1525</v>
      </c>
      <c r="D223" s="2" t="s">
        <v>659</v>
      </c>
      <c r="E223" s="2" t="s">
        <v>661</v>
      </c>
      <c r="F223" s="2">
        <v>484</v>
      </c>
      <c r="G223" s="17">
        <v>4.5</v>
      </c>
      <c r="H223" s="2">
        <v>8</v>
      </c>
      <c r="I223" s="22">
        <f t="shared" si="84"/>
        <v>108.9</v>
      </c>
      <c r="J223" s="22">
        <f t="shared" si="85"/>
        <v>193.60000000000002</v>
      </c>
      <c r="K223" s="22">
        <f t="shared" si="89"/>
        <v>193.60000000000002</v>
      </c>
      <c r="L223" s="22">
        <f t="shared" si="90"/>
        <v>108.9</v>
      </c>
      <c r="M223" s="29">
        <f t="shared" si="86"/>
        <v>3484.8</v>
      </c>
      <c r="N223" s="32">
        <f t="shared" si="87"/>
        <v>1960.2</v>
      </c>
      <c r="O223" s="26">
        <f t="shared" si="74"/>
        <v>19710.9</v>
      </c>
      <c r="P223" s="23">
        <f t="shared" si="75"/>
        <v>16262.400000000001</v>
      </c>
      <c r="Q223" s="23">
        <f t="shared" si="76"/>
        <v>2710.4000000000005</v>
      </c>
      <c r="R223" s="23">
        <f t="shared" si="77"/>
        <v>2286.9</v>
      </c>
      <c r="S223" s="2">
        <f t="shared" si="78"/>
        <v>34848</v>
      </c>
      <c r="T223" s="23">
        <f t="shared" si="79"/>
        <v>49005</v>
      </c>
      <c r="U223" s="23">
        <f t="shared" si="88"/>
        <v>124823.6</v>
      </c>
    </row>
    <row r="224" spans="1:21" ht="12.75">
      <c r="A224" s="78" t="s">
        <v>779</v>
      </c>
      <c r="B224" s="2" t="s">
        <v>521</v>
      </c>
      <c r="C224" s="2" t="s">
        <v>1527</v>
      </c>
      <c r="D224" s="2" t="s">
        <v>667</v>
      </c>
      <c r="E224" s="2" t="s">
        <v>426</v>
      </c>
      <c r="F224" s="2">
        <v>490</v>
      </c>
      <c r="G224" s="17">
        <v>4.5</v>
      </c>
      <c r="H224" s="2">
        <v>8</v>
      </c>
      <c r="I224" s="22">
        <f t="shared" si="84"/>
        <v>110.25</v>
      </c>
      <c r="J224" s="22">
        <f t="shared" si="85"/>
        <v>196</v>
      </c>
      <c r="K224" s="22">
        <f t="shared" si="89"/>
        <v>196</v>
      </c>
      <c r="L224" s="22">
        <f t="shared" si="90"/>
        <v>110.25</v>
      </c>
      <c r="M224" s="29">
        <f t="shared" si="86"/>
        <v>3528</v>
      </c>
      <c r="N224" s="32">
        <f t="shared" si="87"/>
        <v>1984.5</v>
      </c>
      <c r="O224" s="26">
        <f t="shared" si="74"/>
        <v>19955.25</v>
      </c>
      <c r="P224" s="23">
        <f t="shared" si="75"/>
        <v>16464</v>
      </c>
      <c r="Q224" s="23">
        <f t="shared" si="76"/>
        <v>2744</v>
      </c>
      <c r="R224" s="23">
        <f t="shared" si="77"/>
        <v>2315.25</v>
      </c>
      <c r="S224" s="2">
        <f t="shared" si="78"/>
        <v>35280</v>
      </c>
      <c r="T224" s="23">
        <f t="shared" si="79"/>
        <v>49612.5</v>
      </c>
      <c r="U224" s="23">
        <f t="shared" si="88"/>
        <v>126371</v>
      </c>
    </row>
    <row r="225" spans="1:21" ht="12.75">
      <c r="A225" s="368" t="s">
        <v>457</v>
      </c>
      <c r="B225" s="359" t="s">
        <v>1675</v>
      </c>
      <c r="C225" s="414" t="s">
        <v>1674</v>
      </c>
      <c r="D225" s="383" t="s">
        <v>1673</v>
      </c>
      <c r="E225" s="375" t="s">
        <v>465</v>
      </c>
      <c r="F225" s="414" t="s">
        <v>1682</v>
      </c>
      <c r="G225" s="396" t="s">
        <v>1826</v>
      </c>
      <c r="H225" s="397"/>
      <c r="I225" s="364" t="s">
        <v>1683</v>
      </c>
      <c r="J225" s="364"/>
      <c r="K225" s="364"/>
      <c r="L225" s="364"/>
      <c r="M225" s="364"/>
      <c r="N225" s="364"/>
      <c r="O225" s="423" t="s">
        <v>1824</v>
      </c>
      <c r="P225" s="423"/>
      <c r="Q225" s="423"/>
      <c r="R225" s="423"/>
      <c r="S225" s="423"/>
      <c r="T225" s="423"/>
      <c r="U225" s="423"/>
    </row>
    <row r="226" spans="1:21" ht="12.75">
      <c r="A226" s="369"/>
      <c r="B226" s="360"/>
      <c r="C226" s="415"/>
      <c r="D226" s="362"/>
      <c r="E226" s="376"/>
      <c r="F226" s="415"/>
      <c r="G226" s="379"/>
      <c r="H226" s="413"/>
      <c r="I226" s="364"/>
      <c r="J226" s="364"/>
      <c r="K226" s="364"/>
      <c r="L226" s="364"/>
      <c r="M226" s="364"/>
      <c r="N226" s="364"/>
      <c r="O226" s="424"/>
      <c r="P226" s="424"/>
      <c r="Q226" s="424"/>
      <c r="R226" s="424"/>
      <c r="S226" s="424"/>
      <c r="T226" s="424"/>
      <c r="U226" s="424"/>
    </row>
    <row r="227" spans="1:21" ht="12.75">
      <c r="A227" s="369"/>
      <c r="B227" s="360"/>
      <c r="C227" s="415"/>
      <c r="D227" s="362"/>
      <c r="E227" s="376"/>
      <c r="F227" s="415"/>
      <c r="G227" s="359" t="s">
        <v>1678</v>
      </c>
      <c r="H227" s="359" t="s">
        <v>1679</v>
      </c>
      <c r="I227" s="414" t="s">
        <v>1688</v>
      </c>
      <c r="J227" s="414" t="s">
        <v>1689</v>
      </c>
      <c r="K227" s="414" t="s">
        <v>1684</v>
      </c>
      <c r="L227" s="414" t="s">
        <v>1687</v>
      </c>
      <c r="M227" s="414" t="s">
        <v>1685</v>
      </c>
      <c r="N227" s="417" t="s">
        <v>1686</v>
      </c>
      <c r="O227" s="420" t="s">
        <v>1688</v>
      </c>
      <c r="P227" s="414" t="s">
        <v>1689</v>
      </c>
      <c r="Q227" s="414" t="s">
        <v>1684</v>
      </c>
      <c r="R227" s="414" t="s">
        <v>1687</v>
      </c>
      <c r="S227" s="414" t="s">
        <v>1685</v>
      </c>
      <c r="T227" s="414" t="s">
        <v>1686</v>
      </c>
      <c r="U227" s="399" t="s">
        <v>1696</v>
      </c>
    </row>
    <row r="228" spans="1:21" ht="12.75">
      <c r="A228" s="369"/>
      <c r="B228" s="360"/>
      <c r="C228" s="415"/>
      <c r="D228" s="362"/>
      <c r="E228" s="376"/>
      <c r="F228" s="415"/>
      <c r="G228" s="360"/>
      <c r="H228" s="360"/>
      <c r="I228" s="415"/>
      <c r="J228" s="415"/>
      <c r="K228" s="415"/>
      <c r="L228" s="415"/>
      <c r="M228" s="415"/>
      <c r="N228" s="418"/>
      <c r="O228" s="421"/>
      <c r="P228" s="415"/>
      <c r="Q228" s="415"/>
      <c r="R228" s="415"/>
      <c r="S228" s="415"/>
      <c r="T228" s="415"/>
      <c r="U228" s="400"/>
    </row>
    <row r="229" spans="1:21" ht="12.75">
      <c r="A229" s="369"/>
      <c r="B229" s="360"/>
      <c r="C229" s="415"/>
      <c r="D229" s="362"/>
      <c r="E229" s="376"/>
      <c r="F229" s="415"/>
      <c r="G229" s="360"/>
      <c r="H229" s="360"/>
      <c r="I229" s="415"/>
      <c r="J229" s="415"/>
      <c r="K229" s="415"/>
      <c r="L229" s="415"/>
      <c r="M229" s="415"/>
      <c r="N229" s="418"/>
      <c r="O229" s="421"/>
      <c r="P229" s="415"/>
      <c r="Q229" s="415"/>
      <c r="R229" s="415"/>
      <c r="S229" s="415"/>
      <c r="T229" s="415"/>
      <c r="U229" s="400"/>
    </row>
    <row r="230" spans="1:21" ht="12.75">
      <c r="A230" s="369"/>
      <c r="B230" s="360"/>
      <c r="C230" s="415"/>
      <c r="D230" s="362"/>
      <c r="E230" s="376"/>
      <c r="F230" s="415"/>
      <c r="G230" s="360"/>
      <c r="H230" s="360"/>
      <c r="I230" s="415"/>
      <c r="J230" s="415"/>
      <c r="K230" s="415"/>
      <c r="L230" s="415"/>
      <c r="M230" s="415"/>
      <c r="N230" s="418"/>
      <c r="O230" s="421"/>
      <c r="P230" s="415"/>
      <c r="Q230" s="415"/>
      <c r="R230" s="415"/>
      <c r="S230" s="415"/>
      <c r="T230" s="415"/>
      <c r="U230" s="400"/>
    </row>
    <row r="231" spans="1:21" ht="12.75">
      <c r="A231" s="369"/>
      <c r="B231" s="360"/>
      <c r="C231" s="415"/>
      <c r="D231" s="362"/>
      <c r="E231" s="376"/>
      <c r="F231" s="415"/>
      <c r="G231" s="360"/>
      <c r="H231" s="360"/>
      <c r="I231" s="415"/>
      <c r="J231" s="415"/>
      <c r="K231" s="415"/>
      <c r="L231" s="415"/>
      <c r="M231" s="415"/>
      <c r="N231" s="418"/>
      <c r="O231" s="421"/>
      <c r="P231" s="415"/>
      <c r="Q231" s="415"/>
      <c r="R231" s="415"/>
      <c r="S231" s="415"/>
      <c r="T231" s="415"/>
      <c r="U231" s="400"/>
    </row>
    <row r="232" spans="1:21" ht="12.75">
      <c r="A232" s="370"/>
      <c r="B232" s="361"/>
      <c r="C232" s="416"/>
      <c r="D232" s="363"/>
      <c r="E232" s="377"/>
      <c r="F232" s="416"/>
      <c r="G232" s="361"/>
      <c r="H232" s="361"/>
      <c r="I232" s="416"/>
      <c r="J232" s="416"/>
      <c r="K232" s="416"/>
      <c r="L232" s="416"/>
      <c r="M232" s="416"/>
      <c r="N232" s="419"/>
      <c r="O232" s="422"/>
      <c r="P232" s="416"/>
      <c r="Q232" s="416"/>
      <c r="R232" s="416"/>
      <c r="S232" s="416"/>
      <c r="T232" s="416"/>
      <c r="U232" s="400"/>
    </row>
    <row r="233" spans="1:21" ht="12.75">
      <c r="A233" s="11"/>
      <c r="B233" s="13"/>
      <c r="C233" s="14"/>
      <c r="D233" s="13"/>
      <c r="E233" s="12"/>
      <c r="F233" s="14"/>
      <c r="G233" s="14"/>
      <c r="H233" s="14"/>
      <c r="I233" s="21">
        <v>0.05</v>
      </c>
      <c r="J233" s="21">
        <v>0.05</v>
      </c>
      <c r="K233" s="21">
        <v>0.05</v>
      </c>
      <c r="L233" s="21">
        <v>0.05</v>
      </c>
      <c r="M233" s="28">
        <v>0.9</v>
      </c>
      <c r="N233" s="31">
        <v>0.9</v>
      </c>
      <c r="O233" s="25" t="s">
        <v>1690</v>
      </c>
      <c r="P233" s="24" t="s">
        <v>1691</v>
      </c>
      <c r="Q233" s="24" t="s">
        <v>1692</v>
      </c>
      <c r="R233" s="24" t="s">
        <v>1693</v>
      </c>
      <c r="S233" s="24" t="s">
        <v>1694</v>
      </c>
      <c r="T233" s="24" t="s">
        <v>1695</v>
      </c>
      <c r="U233" s="401"/>
    </row>
    <row r="234" spans="1:21" ht="12.75">
      <c r="A234" s="78" t="s">
        <v>785</v>
      </c>
      <c r="B234" s="2" t="s">
        <v>521</v>
      </c>
      <c r="C234" s="2" t="s">
        <v>1529</v>
      </c>
      <c r="D234" s="2" t="s">
        <v>668</v>
      </c>
      <c r="E234" s="2" t="s">
        <v>670</v>
      </c>
      <c r="F234" s="2">
        <v>455</v>
      </c>
      <c r="G234" s="17">
        <v>4.5</v>
      </c>
      <c r="H234" s="2">
        <v>8</v>
      </c>
      <c r="I234" s="22">
        <f t="shared" si="84"/>
        <v>102.375</v>
      </c>
      <c r="J234" s="22">
        <f t="shared" si="85"/>
        <v>182</v>
      </c>
      <c r="K234" s="22">
        <f t="shared" si="89"/>
        <v>182</v>
      </c>
      <c r="L234" s="22">
        <f t="shared" si="90"/>
        <v>102.375</v>
      </c>
      <c r="M234" s="29">
        <f t="shared" si="86"/>
        <v>3276</v>
      </c>
      <c r="N234" s="32">
        <f t="shared" si="87"/>
        <v>1842.75</v>
      </c>
      <c r="O234" s="26">
        <f t="shared" si="74"/>
        <v>18529.875</v>
      </c>
      <c r="P234" s="23">
        <f t="shared" si="75"/>
        <v>15288</v>
      </c>
      <c r="Q234" s="23">
        <f t="shared" si="76"/>
        <v>2548</v>
      </c>
      <c r="R234" s="23">
        <f t="shared" si="77"/>
        <v>2149.875</v>
      </c>
      <c r="S234" s="2">
        <f t="shared" si="78"/>
        <v>32760</v>
      </c>
      <c r="T234" s="23">
        <f t="shared" si="79"/>
        <v>46068.75</v>
      </c>
      <c r="U234" s="23">
        <f t="shared" si="88"/>
        <v>117344.5</v>
      </c>
    </row>
    <row r="235" spans="1:21" ht="12.75">
      <c r="A235" s="78" t="s">
        <v>790</v>
      </c>
      <c r="B235" s="2" t="s">
        <v>521</v>
      </c>
      <c r="C235" s="2" t="s">
        <v>1531</v>
      </c>
      <c r="D235" s="2" t="s">
        <v>675</v>
      </c>
      <c r="E235" s="2" t="s">
        <v>677</v>
      </c>
      <c r="F235" s="2">
        <v>482</v>
      </c>
      <c r="G235" s="17">
        <v>4.5</v>
      </c>
      <c r="H235" s="2">
        <v>8</v>
      </c>
      <c r="I235" s="22">
        <f t="shared" si="84"/>
        <v>108.45</v>
      </c>
      <c r="J235" s="22">
        <f t="shared" si="85"/>
        <v>192.8</v>
      </c>
      <c r="K235" s="22">
        <f t="shared" si="89"/>
        <v>192.8</v>
      </c>
      <c r="L235" s="22">
        <f t="shared" si="90"/>
        <v>108.45</v>
      </c>
      <c r="M235" s="29">
        <f t="shared" si="86"/>
        <v>3470.4</v>
      </c>
      <c r="N235" s="32">
        <f t="shared" si="87"/>
        <v>1952.1000000000001</v>
      </c>
      <c r="O235" s="26">
        <f t="shared" si="74"/>
        <v>19629.45</v>
      </c>
      <c r="P235" s="23">
        <f t="shared" si="75"/>
        <v>16195.2</v>
      </c>
      <c r="Q235" s="23">
        <f t="shared" si="76"/>
        <v>2699.2000000000003</v>
      </c>
      <c r="R235" s="23">
        <f t="shared" si="77"/>
        <v>2277.4500000000003</v>
      </c>
      <c r="S235" s="2">
        <f t="shared" si="78"/>
        <v>34704</v>
      </c>
      <c r="T235" s="23">
        <f t="shared" si="79"/>
        <v>48802.5</v>
      </c>
      <c r="U235" s="23">
        <f t="shared" si="88"/>
        <v>124307.79999999999</v>
      </c>
    </row>
    <row r="236" spans="1:21" ht="12.75">
      <c r="A236" s="78" t="s">
        <v>795</v>
      </c>
      <c r="B236" s="2" t="s">
        <v>521</v>
      </c>
      <c r="C236" s="2" t="s">
        <v>1532</v>
      </c>
      <c r="D236" s="2" t="s">
        <v>1069</v>
      </c>
      <c r="E236" s="2" t="s">
        <v>1072</v>
      </c>
      <c r="F236" s="2">
        <v>300</v>
      </c>
      <c r="G236" s="17">
        <v>3.5</v>
      </c>
      <c r="H236" s="2">
        <v>8</v>
      </c>
      <c r="I236" s="22">
        <f t="shared" si="84"/>
        <v>52.5</v>
      </c>
      <c r="J236" s="22">
        <f t="shared" si="85"/>
        <v>120</v>
      </c>
      <c r="K236" s="22">
        <f t="shared" si="89"/>
        <v>120</v>
      </c>
      <c r="L236" s="22">
        <f t="shared" si="90"/>
        <v>52.5</v>
      </c>
      <c r="M236" s="29">
        <f t="shared" si="86"/>
        <v>2160</v>
      </c>
      <c r="N236" s="32">
        <f t="shared" si="87"/>
        <v>945</v>
      </c>
      <c r="O236" s="26">
        <f t="shared" si="74"/>
        <v>9502.5</v>
      </c>
      <c r="P236" s="23">
        <f t="shared" si="75"/>
        <v>10080</v>
      </c>
      <c r="Q236" s="23">
        <f t="shared" si="76"/>
        <v>1680</v>
      </c>
      <c r="R236" s="23">
        <f t="shared" si="77"/>
        <v>1102.5</v>
      </c>
      <c r="S236" s="2">
        <f t="shared" si="78"/>
        <v>21600</v>
      </c>
      <c r="T236" s="23">
        <f t="shared" si="79"/>
        <v>23625</v>
      </c>
      <c r="U236" s="23">
        <f t="shared" si="88"/>
        <v>67590</v>
      </c>
    </row>
    <row r="237" spans="1:21" ht="12.75">
      <c r="A237" s="78" t="s">
        <v>1611</v>
      </c>
      <c r="B237" s="2" t="s">
        <v>521</v>
      </c>
      <c r="C237" s="2" t="s">
        <v>1533</v>
      </c>
      <c r="D237" s="2" t="s">
        <v>1069</v>
      </c>
      <c r="E237" s="2" t="s">
        <v>1072</v>
      </c>
      <c r="F237" s="2">
        <v>300</v>
      </c>
      <c r="G237" s="17">
        <v>3.5</v>
      </c>
      <c r="H237" s="2">
        <v>8</v>
      </c>
      <c r="I237" s="22">
        <f t="shared" si="84"/>
        <v>52.5</v>
      </c>
      <c r="J237" s="22">
        <f t="shared" si="85"/>
        <v>120</v>
      </c>
      <c r="K237" s="22">
        <f t="shared" si="89"/>
        <v>120</v>
      </c>
      <c r="L237" s="22">
        <f t="shared" si="90"/>
        <v>52.5</v>
      </c>
      <c r="M237" s="29">
        <f t="shared" si="86"/>
        <v>2160</v>
      </c>
      <c r="N237" s="32">
        <f t="shared" si="87"/>
        <v>945</v>
      </c>
      <c r="O237" s="26">
        <f t="shared" si="74"/>
        <v>9502.5</v>
      </c>
      <c r="P237" s="23">
        <f t="shared" si="75"/>
        <v>10080</v>
      </c>
      <c r="Q237" s="23">
        <f t="shared" si="76"/>
        <v>1680</v>
      </c>
      <c r="R237" s="23">
        <f t="shared" si="77"/>
        <v>1102.5</v>
      </c>
      <c r="S237" s="2">
        <f t="shared" si="78"/>
        <v>21600</v>
      </c>
      <c r="T237" s="23">
        <f t="shared" si="79"/>
        <v>23625</v>
      </c>
      <c r="U237" s="23">
        <f t="shared" si="88"/>
        <v>67590</v>
      </c>
    </row>
    <row r="238" spans="7:21" ht="12.75">
      <c r="G238" s="17"/>
      <c r="H238" s="2"/>
      <c r="I238" s="37">
        <f aca="true" t="shared" si="91" ref="I238:T238">SUM(I204:I237)</f>
        <v>5844.775000000002</v>
      </c>
      <c r="J238" s="37">
        <f t="shared" si="91"/>
        <v>9148.449999999995</v>
      </c>
      <c r="K238" s="37">
        <f t="shared" si="91"/>
        <v>9148.449999999995</v>
      </c>
      <c r="L238" s="37">
        <f t="shared" si="91"/>
        <v>5844.775000000002</v>
      </c>
      <c r="M238" s="38">
        <f t="shared" si="91"/>
        <v>164672.10000000003</v>
      </c>
      <c r="N238" s="39">
        <f t="shared" si="91"/>
        <v>105205.95</v>
      </c>
      <c r="O238" s="137">
        <f t="shared" si="91"/>
        <v>1057895.225</v>
      </c>
      <c r="P238" s="130">
        <f t="shared" si="91"/>
        <v>768465.6</v>
      </c>
      <c r="Q238" s="130">
        <f t="shared" si="91"/>
        <v>128077.60000000003</v>
      </c>
      <c r="R238" s="130">
        <f t="shared" si="91"/>
        <v>122739.22500000003</v>
      </c>
      <c r="S238" s="130">
        <f t="shared" si="91"/>
        <v>1646712</v>
      </c>
      <c r="T238" s="130">
        <f t="shared" si="91"/>
        <v>2630126.25</v>
      </c>
      <c r="U238" s="130">
        <f t="shared" si="88"/>
        <v>6354015.9</v>
      </c>
    </row>
    <row r="239" spans="8:21" ht="12.75">
      <c r="H239" s="2"/>
      <c r="I239" s="2"/>
      <c r="J239" s="2"/>
      <c r="K239" s="2"/>
      <c r="L239" s="2"/>
      <c r="M239" s="30"/>
      <c r="N239" s="33"/>
      <c r="O239" s="26"/>
      <c r="P239" s="23"/>
      <c r="Q239" s="23"/>
      <c r="R239" s="23"/>
      <c r="S239" s="2"/>
      <c r="T239" s="23"/>
      <c r="U239" s="23"/>
    </row>
    <row r="240" spans="1:21" ht="12.75">
      <c r="A240" s="71" t="s">
        <v>801</v>
      </c>
      <c r="B240" s="2" t="s">
        <v>678</v>
      </c>
      <c r="C240" s="2" t="s">
        <v>1235</v>
      </c>
      <c r="D240" s="2" t="s">
        <v>679</v>
      </c>
      <c r="E240" s="2" t="s">
        <v>681</v>
      </c>
      <c r="F240" s="2">
        <v>6491</v>
      </c>
      <c r="G240" s="2">
        <v>7</v>
      </c>
      <c r="H240" s="2">
        <v>8</v>
      </c>
      <c r="I240" s="22">
        <f aca="true" t="shared" si="92" ref="I240:I277">PRODUCT((F240*0.05),G240)</f>
        <v>2271.85</v>
      </c>
      <c r="J240" s="22">
        <f aca="true" t="shared" si="93" ref="J240:J277">PRODUCT((F240*0.05),H240)</f>
        <v>2596.4</v>
      </c>
      <c r="K240" s="22">
        <f>PRODUCT((F240*0.05),H240)</f>
        <v>2596.4</v>
      </c>
      <c r="L240" s="22">
        <f>PRODUCT((F240*0.05),G240)</f>
        <v>2271.85</v>
      </c>
      <c r="M240" s="29">
        <f aca="true" t="shared" si="94" ref="M240:M277">PRODUCT((F240*0.9),H240)</f>
        <v>46735.200000000004</v>
      </c>
      <c r="N240" s="32">
        <f aca="true" t="shared" si="95" ref="N240:N277">PRODUCT(F240*0.9,G240)</f>
        <v>40893.3</v>
      </c>
      <c r="O240" s="26">
        <f t="shared" si="74"/>
        <v>411204.85</v>
      </c>
      <c r="P240" s="23">
        <f t="shared" si="75"/>
        <v>218097.6</v>
      </c>
      <c r="Q240" s="23">
        <f t="shared" si="76"/>
        <v>36349.6</v>
      </c>
      <c r="R240" s="23">
        <f t="shared" si="77"/>
        <v>47708.85</v>
      </c>
      <c r="S240" s="2">
        <f t="shared" si="78"/>
        <v>467352.00000000006</v>
      </c>
      <c r="T240" s="23">
        <f t="shared" si="79"/>
        <v>1022332.5000000001</v>
      </c>
      <c r="U240" s="23">
        <f aca="true" t="shared" si="96" ref="U240:U278">SUM(O240:T240)</f>
        <v>2203045.4</v>
      </c>
    </row>
    <row r="241" spans="1:21" ht="12.75">
      <c r="A241" s="71" t="s">
        <v>819</v>
      </c>
      <c r="B241" s="2" t="s">
        <v>678</v>
      </c>
      <c r="C241" s="2" t="s">
        <v>1556</v>
      </c>
      <c r="D241" s="2" t="s">
        <v>696</v>
      </c>
      <c r="E241" s="2" t="s">
        <v>698</v>
      </c>
      <c r="F241" s="2">
        <v>865</v>
      </c>
      <c r="G241" s="17">
        <v>4.5</v>
      </c>
      <c r="H241" s="2">
        <v>8</v>
      </c>
      <c r="I241" s="22">
        <f t="shared" si="92"/>
        <v>194.625</v>
      </c>
      <c r="J241" s="22">
        <f t="shared" si="93"/>
        <v>346</v>
      </c>
      <c r="K241" s="22">
        <f aca="true" t="shared" si="97" ref="K241:K277">PRODUCT((F241*0.05),H241)</f>
        <v>346</v>
      </c>
      <c r="L241" s="22">
        <f aca="true" t="shared" si="98" ref="L241:L277">PRODUCT((F241*0.05),G241)</f>
        <v>194.625</v>
      </c>
      <c r="M241" s="29">
        <f t="shared" si="94"/>
        <v>6228</v>
      </c>
      <c r="N241" s="32">
        <f t="shared" si="95"/>
        <v>3503.25</v>
      </c>
      <c r="O241" s="26">
        <f t="shared" si="74"/>
        <v>35227.125</v>
      </c>
      <c r="P241" s="23">
        <f t="shared" si="75"/>
        <v>29064</v>
      </c>
      <c r="Q241" s="23">
        <f t="shared" si="76"/>
        <v>4844</v>
      </c>
      <c r="R241" s="23">
        <f t="shared" si="77"/>
        <v>4087.125</v>
      </c>
      <c r="S241" s="2">
        <f t="shared" si="78"/>
        <v>62280</v>
      </c>
      <c r="T241" s="23">
        <f t="shared" si="79"/>
        <v>87581.25</v>
      </c>
      <c r="U241" s="23">
        <f t="shared" si="96"/>
        <v>223083.5</v>
      </c>
    </row>
    <row r="242" spans="1:21" ht="12.75">
      <c r="A242" s="71" t="s">
        <v>822</v>
      </c>
      <c r="B242" s="2" t="s">
        <v>678</v>
      </c>
      <c r="C242" s="2" t="s">
        <v>1557</v>
      </c>
      <c r="D242" s="2" t="s">
        <v>700</v>
      </c>
      <c r="E242" s="2" t="s">
        <v>702</v>
      </c>
      <c r="F242" s="2">
        <v>873</v>
      </c>
      <c r="G242" s="17">
        <v>4.5</v>
      </c>
      <c r="H242" s="2">
        <v>8</v>
      </c>
      <c r="I242" s="22">
        <f t="shared" si="92"/>
        <v>196.425</v>
      </c>
      <c r="J242" s="22">
        <f t="shared" si="93"/>
        <v>349.20000000000005</v>
      </c>
      <c r="K242" s="22">
        <f t="shared" si="97"/>
        <v>349.20000000000005</v>
      </c>
      <c r="L242" s="22">
        <f t="shared" si="98"/>
        <v>196.425</v>
      </c>
      <c r="M242" s="29">
        <f t="shared" si="94"/>
        <v>6285.6</v>
      </c>
      <c r="N242" s="32">
        <f t="shared" si="95"/>
        <v>3535.65</v>
      </c>
      <c r="O242" s="26">
        <f t="shared" si="74"/>
        <v>35552.925</v>
      </c>
      <c r="P242" s="23">
        <f t="shared" si="75"/>
        <v>29332.800000000003</v>
      </c>
      <c r="Q242" s="23">
        <f t="shared" si="76"/>
        <v>4888.800000000001</v>
      </c>
      <c r="R242" s="23">
        <f t="shared" si="77"/>
        <v>4124.925</v>
      </c>
      <c r="S242" s="2">
        <f t="shared" si="78"/>
        <v>62856</v>
      </c>
      <c r="T242" s="23">
        <f t="shared" si="79"/>
        <v>88391.25</v>
      </c>
      <c r="U242" s="23">
        <f t="shared" si="96"/>
        <v>225146.7</v>
      </c>
    </row>
    <row r="243" spans="1:21" ht="12.75">
      <c r="A243" s="71" t="s">
        <v>826</v>
      </c>
      <c r="B243" s="2" t="s">
        <v>678</v>
      </c>
      <c r="C243" s="2" t="s">
        <v>1558</v>
      </c>
      <c r="D243" s="2" t="s">
        <v>704</v>
      </c>
      <c r="E243" s="2" t="s">
        <v>706</v>
      </c>
      <c r="F243" s="2">
        <v>840</v>
      </c>
      <c r="G243" s="17">
        <v>4.5</v>
      </c>
      <c r="H243" s="2">
        <v>8</v>
      </c>
      <c r="I243" s="22">
        <f t="shared" si="92"/>
        <v>189</v>
      </c>
      <c r="J243" s="22">
        <f t="shared" si="93"/>
        <v>336</v>
      </c>
      <c r="K243" s="22">
        <f t="shared" si="97"/>
        <v>336</v>
      </c>
      <c r="L243" s="22">
        <f t="shared" si="98"/>
        <v>189</v>
      </c>
      <c r="M243" s="29">
        <f t="shared" si="94"/>
        <v>6048</v>
      </c>
      <c r="N243" s="32">
        <f t="shared" si="95"/>
        <v>3402</v>
      </c>
      <c r="O243" s="26">
        <f t="shared" si="74"/>
        <v>34209</v>
      </c>
      <c r="P243" s="23">
        <f t="shared" si="75"/>
        <v>28224</v>
      </c>
      <c r="Q243" s="23">
        <f t="shared" si="76"/>
        <v>4704</v>
      </c>
      <c r="R243" s="23">
        <f t="shared" si="77"/>
        <v>3969</v>
      </c>
      <c r="S243" s="2">
        <f t="shared" si="78"/>
        <v>60480</v>
      </c>
      <c r="T243" s="23">
        <f t="shared" si="79"/>
        <v>85050</v>
      </c>
      <c r="U243" s="23">
        <f t="shared" si="96"/>
        <v>216636</v>
      </c>
    </row>
    <row r="244" spans="1:21" ht="12.75">
      <c r="A244" s="71" t="s">
        <v>832</v>
      </c>
      <c r="B244" s="2" t="s">
        <v>678</v>
      </c>
      <c r="C244" s="2" t="s">
        <v>1560</v>
      </c>
      <c r="D244" s="2" t="s">
        <v>710</v>
      </c>
      <c r="E244" s="2" t="s">
        <v>712</v>
      </c>
      <c r="F244" s="2">
        <v>875</v>
      </c>
      <c r="G244" s="17">
        <v>4.5</v>
      </c>
      <c r="H244" s="2">
        <v>8</v>
      </c>
      <c r="I244" s="22">
        <f t="shared" si="92"/>
        <v>196.875</v>
      </c>
      <c r="J244" s="22">
        <f t="shared" si="93"/>
        <v>350</v>
      </c>
      <c r="K244" s="22">
        <f t="shared" si="97"/>
        <v>350</v>
      </c>
      <c r="L244" s="22">
        <f t="shared" si="98"/>
        <v>196.875</v>
      </c>
      <c r="M244" s="29">
        <f t="shared" si="94"/>
        <v>6300</v>
      </c>
      <c r="N244" s="32">
        <f t="shared" si="95"/>
        <v>3543.75</v>
      </c>
      <c r="O244" s="26">
        <f t="shared" si="74"/>
        <v>35634.375</v>
      </c>
      <c r="P244" s="23">
        <f t="shared" si="75"/>
        <v>29400</v>
      </c>
      <c r="Q244" s="23">
        <f t="shared" si="76"/>
        <v>4900</v>
      </c>
      <c r="R244" s="23">
        <f t="shared" si="77"/>
        <v>4134.375</v>
      </c>
      <c r="S244" s="2">
        <f t="shared" si="78"/>
        <v>63000</v>
      </c>
      <c r="T244" s="23">
        <f t="shared" si="79"/>
        <v>88593.75</v>
      </c>
      <c r="U244" s="23">
        <f t="shared" si="96"/>
        <v>225662.5</v>
      </c>
    </row>
    <row r="245" spans="1:21" ht="12.75">
      <c r="A245" s="71" t="s">
        <v>834</v>
      </c>
      <c r="B245" s="2" t="s">
        <v>678</v>
      </c>
      <c r="C245" s="2" t="s">
        <v>1561</v>
      </c>
      <c r="D245" s="2" t="s">
        <v>714</v>
      </c>
      <c r="E245" s="2" t="s">
        <v>716</v>
      </c>
      <c r="F245" s="2">
        <v>970</v>
      </c>
      <c r="G245" s="17">
        <v>4.5</v>
      </c>
      <c r="H245" s="2">
        <v>8</v>
      </c>
      <c r="I245" s="22">
        <f t="shared" si="92"/>
        <v>218.25</v>
      </c>
      <c r="J245" s="22">
        <f t="shared" si="93"/>
        <v>388</v>
      </c>
      <c r="K245" s="22">
        <f t="shared" si="97"/>
        <v>388</v>
      </c>
      <c r="L245" s="22">
        <f t="shared" si="98"/>
        <v>218.25</v>
      </c>
      <c r="M245" s="29">
        <f t="shared" si="94"/>
        <v>6984</v>
      </c>
      <c r="N245" s="32">
        <f t="shared" si="95"/>
        <v>3928.5</v>
      </c>
      <c r="O245" s="26">
        <f t="shared" si="74"/>
        <v>39503.25</v>
      </c>
      <c r="P245" s="23">
        <f t="shared" si="75"/>
        <v>32592</v>
      </c>
      <c r="Q245" s="23">
        <f t="shared" si="76"/>
        <v>5432</v>
      </c>
      <c r="R245" s="23">
        <f t="shared" si="77"/>
        <v>4583.25</v>
      </c>
      <c r="S245" s="2">
        <f t="shared" si="78"/>
        <v>69840</v>
      </c>
      <c r="T245" s="23">
        <f t="shared" si="79"/>
        <v>98212.5</v>
      </c>
      <c r="U245" s="23">
        <f t="shared" si="96"/>
        <v>250163</v>
      </c>
    </row>
    <row r="246" spans="1:21" ht="12.75">
      <c r="A246" s="71" t="s">
        <v>838</v>
      </c>
      <c r="B246" s="2" t="s">
        <v>678</v>
      </c>
      <c r="C246" s="2" t="s">
        <v>1563</v>
      </c>
      <c r="D246" s="2" t="s">
        <v>721</v>
      </c>
      <c r="E246" s="2" t="s">
        <v>723</v>
      </c>
      <c r="F246" s="2">
        <v>894</v>
      </c>
      <c r="G246" s="17">
        <v>4.5</v>
      </c>
      <c r="H246" s="2">
        <v>8</v>
      </c>
      <c r="I246" s="22">
        <f t="shared" si="92"/>
        <v>201.15</v>
      </c>
      <c r="J246" s="22">
        <f t="shared" si="93"/>
        <v>357.6</v>
      </c>
      <c r="K246" s="22">
        <f t="shared" si="97"/>
        <v>357.6</v>
      </c>
      <c r="L246" s="22">
        <f t="shared" si="98"/>
        <v>201.15</v>
      </c>
      <c r="M246" s="29">
        <f t="shared" si="94"/>
        <v>6436.8</v>
      </c>
      <c r="N246" s="32">
        <f t="shared" si="95"/>
        <v>3620.7000000000003</v>
      </c>
      <c r="O246" s="26">
        <f t="shared" si="74"/>
        <v>36408.15</v>
      </c>
      <c r="P246" s="23">
        <f t="shared" si="75"/>
        <v>30038.4</v>
      </c>
      <c r="Q246" s="23">
        <f t="shared" si="76"/>
        <v>5006.400000000001</v>
      </c>
      <c r="R246" s="23">
        <f t="shared" si="77"/>
        <v>4224.150000000001</v>
      </c>
      <c r="S246" s="2">
        <f t="shared" si="78"/>
        <v>64368</v>
      </c>
      <c r="T246" s="23">
        <f t="shared" si="79"/>
        <v>90517.5</v>
      </c>
      <c r="U246" s="23">
        <f t="shared" si="96"/>
        <v>230562.59999999998</v>
      </c>
    </row>
    <row r="247" spans="1:21" ht="12.75">
      <c r="A247" s="71" t="s">
        <v>840</v>
      </c>
      <c r="B247" s="2" t="s">
        <v>678</v>
      </c>
      <c r="C247" s="2" t="s">
        <v>1564</v>
      </c>
      <c r="D247" s="2" t="s">
        <v>724</v>
      </c>
      <c r="E247" s="2" t="s">
        <v>726</v>
      </c>
      <c r="F247" s="2">
        <v>895</v>
      </c>
      <c r="G247" s="17">
        <v>4.5</v>
      </c>
      <c r="H247" s="2">
        <v>8</v>
      </c>
      <c r="I247" s="22">
        <f t="shared" si="92"/>
        <v>201.375</v>
      </c>
      <c r="J247" s="22">
        <f t="shared" si="93"/>
        <v>358</v>
      </c>
      <c r="K247" s="22">
        <f t="shared" si="97"/>
        <v>358</v>
      </c>
      <c r="L247" s="22">
        <f t="shared" si="98"/>
        <v>201.375</v>
      </c>
      <c r="M247" s="29">
        <f t="shared" si="94"/>
        <v>6444</v>
      </c>
      <c r="N247" s="32">
        <f t="shared" si="95"/>
        <v>3624.75</v>
      </c>
      <c r="O247" s="26">
        <f t="shared" si="74"/>
        <v>36448.875</v>
      </c>
      <c r="P247" s="23">
        <f t="shared" si="75"/>
        <v>30072</v>
      </c>
      <c r="Q247" s="23">
        <f t="shared" si="76"/>
        <v>5012</v>
      </c>
      <c r="R247" s="23">
        <f t="shared" si="77"/>
        <v>4228.875</v>
      </c>
      <c r="S247" s="2">
        <f t="shared" si="78"/>
        <v>64440</v>
      </c>
      <c r="T247" s="23">
        <f t="shared" si="79"/>
        <v>90618.75</v>
      </c>
      <c r="U247" s="23">
        <f t="shared" si="96"/>
        <v>230820.5</v>
      </c>
    </row>
    <row r="248" spans="1:21" ht="12.75">
      <c r="A248" s="71" t="s">
        <v>842</v>
      </c>
      <c r="B248" s="2" t="s">
        <v>678</v>
      </c>
      <c r="C248" s="2" t="s">
        <v>1565</v>
      </c>
      <c r="D248" s="2" t="s">
        <v>728</v>
      </c>
      <c r="E248" s="2" t="s">
        <v>730</v>
      </c>
      <c r="F248" s="2">
        <v>894</v>
      </c>
      <c r="G248" s="17">
        <v>4.5</v>
      </c>
      <c r="H248" s="2">
        <v>8</v>
      </c>
      <c r="I248" s="22">
        <f t="shared" si="92"/>
        <v>201.15</v>
      </c>
      <c r="J248" s="22">
        <f t="shared" si="93"/>
        <v>357.6</v>
      </c>
      <c r="K248" s="22">
        <f t="shared" si="97"/>
        <v>357.6</v>
      </c>
      <c r="L248" s="22">
        <f t="shared" si="98"/>
        <v>201.15</v>
      </c>
      <c r="M248" s="29">
        <f t="shared" si="94"/>
        <v>6436.8</v>
      </c>
      <c r="N248" s="32">
        <f t="shared" si="95"/>
        <v>3620.7000000000003</v>
      </c>
      <c r="O248" s="26">
        <f t="shared" si="74"/>
        <v>36408.15</v>
      </c>
      <c r="P248" s="23">
        <f t="shared" si="75"/>
        <v>30038.4</v>
      </c>
      <c r="Q248" s="23">
        <f t="shared" si="76"/>
        <v>5006.400000000001</v>
      </c>
      <c r="R248" s="23">
        <f t="shared" si="77"/>
        <v>4224.150000000001</v>
      </c>
      <c r="S248" s="2">
        <f t="shared" si="78"/>
        <v>64368</v>
      </c>
      <c r="T248" s="23">
        <f t="shared" si="79"/>
        <v>90517.5</v>
      </c>
      <c r="U248" s="23">
        <f t="shared" si="96"/>
        <v>230562.59999999998</v>
      </c>
    </row>
    <row r="249" spans="1:21" ht="12.75">
      <c r="A249" s="71" t="s">
        <v>843</v>
      </c>
      <c r="B249" s="2" t="s">
        <v>678</v>
      </c>
      <c r="C249" s="2" t="s">
        <v>1566</v>
      </c>
      <c r="D249" s="2" t="s">
        <v>733</v>
      </c>
      <c r="E249" s="2" t="s">
        <v>735</v>
      </c>
      <c r="F249" s="2">
        <v>892</v>
      </c>
      <c r="G249" s="17">
        <v>4.5</v>
      </c>
      <c r="H249" s="2">
        <v>8</v>
      </c>
      <c r="I249" s="22">
        <f t="shared" si="92"/>
        <v>200.70000000000002</v>
      </c>
      <c r="J249" s="22">
        <f t="shared" si="93"/>
        <v>356.8</v>
      </c>
      <c r="K249" s="22">
        <f t="shared" si="97"/>
        <v>356.8</v>
      </c>
      <c r="L249" s="22">
        <f t="shared" si="98"/>
        <v>200.70000000000002</v>
      </c>
      <c r="M249" s="29">
        <f t="shared" si="94"/>
        <v>6422.400000000001</v>
      </c>
      <c r="N249" s="32">
        <f t="shared" si="95"/>
        <v>3612.6000000000004</v>
      </c>
      <c r="O249" s="26">
        <f t="shared" si="74"/>
        <v>36326.700000000004</v>
      </c>
      <c r="P249" s="23">
        <f t="shared" si="75"/>
        <v>29971.2</v>
      </c>
      <c r="Q249" s="23">
        <f t="shared" si="76"/>
        <v>4995.2</v>
      </c>
      <c r="R249" s="23">
        <f t="shared" si="77"/>
        <v>4214.700000000001</v>
      </c>
      <c r="S249" s="2">
        <f t="shared" si="78"/>
        <v>64224.00000000001</v>
      </c>
      <c r="T249" s="23">
        <f t="shared" si="79"/>
        <v>90315.00000000001</v>
      </c>
      <c r="U249" s="23">
        <f t="shared" si="96"/>
        <v>230046.80000000005</v>
      </c>
    </row>
    <row r="250" spans="1:21" ht="12.75">
      <c r="A250" s="71" t="s">
        <v>844</v>
      </c>
      <c r="B250" s="2" t="s">
        <v>678</v>
      </c>
      <c r="C250" s="2" t="s">
        <v>1567</v>
      </c>
      <c r="D250" s="2" t="s">
        <v>737</v>
      </c>
      <c r="E250" s="2" t="s">
        <v>739</v>
      </c>
      <c r="F250" s="2">
        <v>896</v>
      </c>
      <c r="G250" s="17">
        <v>4.5</v>
      </c>
      <c r="H250" s="2">
        <v>8</v>
      </c>
      <c r="I250" s="22">
        <f t="shared" si="92"/>
        <v>201.60000000000002</v>
      </c>
      <c r="J250" s="22">
        <f t="shared" si="93"/>
        <v>358.40000000000003</v>
      </c>
      <c r="K250" s="22">
        <f t="shared" si="97"/>
        <v>358.40000000000003</v>
      </c>
      <c r="L250" s="22">
        <f t="shared" si="98"/>
        <v>201.60000000000002</v>
      </c>
      <c r="M250" s="29">
        <f t="shared" si="94"/>
        <v>6451.2</v>
      </c>
      <c r="N250" s="32">
        <f t="shared" si="95"/>
        <v>3628.7999999999997</v>
      </c>
      <c r="O250" s="26">
        <f t="shared" si="74"/>
        <v>36489.600000000006</v>
      </c>
      <c r="P250" s="23">
        <f t="shared" si="75"/>
        <v>30105.600000000002</v>
      </c>
      <c r="Q250" s="23">
        <f t="shared" si="76"/>
        <v>5017.6</v>
      </c>
      <c r="R250" s="23">
        <f t="shared" si="77"/>
        <v>4233.6</v>
      </c>
      <c r="S250" s="2">
        <f t="shared" si="78"/>
        <v>64512</v>
      </c>
      <c r="T250" s="23">
        <f t="shared" si="79"/>
        <v>90720</v>
      </c>
      <c r="U250" s="23">
        <f t="shared" si="96"/>
        <v>231078.40000000002</v>
      </c>
    </row>
    <row r="251" spans="1:21" ht="12.75">
      <c r="A251" s="71" t="s">
        <v>847</v>
      </c>
      <c r="B251" s="2" t="s">
        <v>678</v>
      </c>
      <c r="C251" s="2" t="s">
        <v>1568</v>
      </c>
      <c r="D251" s="2" t="s">
        <v>741</v>
      </c>
      <c r="E251" s="2" t="s">
        <v>743</v>
      </c>
      <c r="F251" s="2">
        <v>493</v>
      </c>
      <c r="G251" s="17">
        <v>4.5</v>
      </c>
      <c r="H251" s="2">
        <v>8</v>
      </c>
      <c r="I251" s="22">
        <f t="shared" si="92"/>
        <v>110.92500000000001</v>
      </c>
      <c r="J251" s="22">
        <f t="shared" si="93"/>
        <v>197.20000000000002</v>
      </c>
      <c r="K251" s="22">
        <f t="shared" si="97"/>
        <v>197.20000000000002</v>
      </c>
      <c r="L251" s="22">
        <f t="shared" si="98"/>
        <v>110.92500000000001</v>
      </c>
      <c r="M251" s="29">
        <f t="shared" si="94"/>
        <v>3549.6</v>
      </c>
      <c r="N251" s="32">
        <f t="shared" si="95"/>
        <v>1996.6499999999999</v>
      </c>
      <c r="O251" s="26">
        <f t="shared" si="74"/>
        <v>20077.425000000003</v>
      </c>
      <c r="P251" s="23">
        <f t="shared" si="75"/>
        <v>16564.800000000003</v>
      </c>
      <c r="Q251" s="23">
        <f t="shared" si="76"/>
        <v>2760.8</v>
      </c>
      <c r="R251" s="23">
        <f t="shared" si="77"/>
        <v>2329.425</v>
      </c>
      <c r="S251" s="2">
        <f t="shared" si="78"/>
        <v>35496</v>
      </c>
      <c r="T251" s="23">
        <f t="shared" si="79"/>
        <v>49916.25</v>
      </c>
      <c r="U251" s="23">
        <f t="shared" si="96"/>
        <v>127144.70000000001</v>
      </c>
    </row>
    <row r="252" spans="1:21" ht="12.75">
      <c r="A252" s="71" t="s">
        <v>852</v>
      </c>
      <c r="B252" s="2" t="s">
        <v>678</v>
      </c>
      <c r="C252" s="2" t="s">
        <v>1570</v>
      </c>
      <c r="D252" s="2" t="s">
        <v>747</v>
      </c>
      <c r="E252" s="2" t="s">
        <v>749</v>
      </c>
      <c r="F252" s="2">
        <v>277</v>
      </c>
      <c r="G252" s="17">
        <v>4.5</v>
      </c>
      <c r="H252" s="2">
        <v>8</v>
      </c>
      <c r="I252" s="22">
        <f t="shared" si="92"/>
        <v>62.325</v>
      </c>
      <c r="J252" s="22">
        <f t="shared" si="93"/>
        <v>110.80000000000001</v>
      </c>
      <c r="K252" s="22">
        <f t="shared" si="97"/>
        <v>110.80000000000001</v>
      </c>
      <c r="L252" s="22">
        <f t="shared" si="98"/>
        <v>62.325</v>
      </c>
      <c r="M252" s="29">
        <f t="shared" si="94"/>
        <v>1994.4</v>
      </c>
      <c r="N252" s="32">
        <f t="shared" si="95"/>
        <v>1121.8500000000001</v>
      </c>
      <c r="O252" s="26">
        <f t="shared" si="74"/>
        <v>11280.825</v>
      </c>
      <c r="P252" s="23">
        <f t="shared" si="75"/>
        <v>9307.2</v>
      </c>
      <c r="Q252" s="23">
        <f t="shared" si="76"/>
        <v>1551.2000000000003</v>
      </c>
      <c r="R252" s="23">
        <f t="shared" si="77"/>
        <v>1308.825</v>
      </c>
      <c r="S252" s="2">
        <f t="shared" si="78"/>
        <v>19944</v>
      </c>
      <c r="T252" s="23">
        <f t="shared" si="79"/>
        <v>28046.250000000004</v>
      </c>
      <c r="U252" s="23">
        <f t="shared" si="96"/>
        <v>71438.3</v>
      </c>
    </row>
    <row r="253" spans="1:21" ht="12.75">
      <c r="A253" s="71" t="s">
        <v>855</v>
      </c>
      <c r="B253" s="2" t="s">
        <v>678</v>
      </c>
      <c r="C253" s="2" t="s">
        <v>1571</v>
      </c>
      <c r="D253" s="2" t="s">
        <v>750</v>
      </c>
      <c r="E253" s="2" t="s">
        <v>752</v>
      </c>
      <c r="F253" s="2">
        <v>330</v>
      </c>
      <c r="G253" s="17">
        <v>4.5</v>
      </c>
      <c r="H253" s="2">
        <v>8</v>
      </c>
      <c r="I253" s="22">
        <f t="shared" si="92"/>
        <v>74.25</v>
      </c>
      <c r="J253" s="22">
        <f t="shared" si="93"/>
        <v>132</v>
      </c>
      <c r="K253" s="22">
        <f t="shared" si="97"/>
        <v>132</v>
      </c>
      <c r="L253" s="22">
        <f t="shared" si="98"/>
        <v>74.25</v>
      </c>
      <c r="M253" s="29">
        <f t="shared" si="94"/>
        <v>2376</v>
      </c>
      <c r="N253" s="32">
        <f t="shared" si="95"/>
        <v>1336.5</v>
      </c>
      <c r="O253" s="26">
        <f t="shared" si="74"/>
        <v>13439.25</v>
      </c>
      <c r="P253" s="23">
        <f t="shared" si="75"/>
        <v>11088</v>
      </c>
      <c r="Q253" s="23">
        <f t="shared" si="76"/>
        <v>1848</v>
      </c>
      <c r="R253" s="23">
        <f t="shared" si="77"/>
        <v>1559.25</v>
      </c>
      <c r="S253" s="2">
        <f t="shared" si="78"/>
        <v>23760</v>
      </c>
      <c r="T253" s="23">
        <f t="shared" si="79"/>
        <v>33412.5</v>
      </c>
      <c r="U253" s="23">
        <f t="shared" si="96"/>
        <v>85107</v>
      </c>
    </row>
    <row r="254" spans="1:21" ht="12.75">
      <c r="A254" s="71" t="s">
        <v>857</v>
      </c>
      <c r="B254" s="2" t="s">
        <v>678</v>
      </c>
      <c r="C254" s="2" t="s">
        <v>1572</v>
      </c>
      <c r="D254" s="2" t="s">
        <v>754</v>
      </c>
      <c r="E254" s="2" t="s">
        <v>755</v>
      </c>
      <c r="F254" s="2">
        <v>504</v>
      </c>
      <c r="G254" s="17">
        <v>4.5</v>
      </c>
      <c r="H254" s="2">
        <v>8</v>
      </c>
      <c r="I254" s="22">
        <f t="shared" si="92"/>
        <v>113.4</v>
      </c>
      <c r="J254" s="22">
        <f t="shared" si="93"/>
        <v>201.60000000000002</v>
      </c>
      <c r="K254" s="22">
        <f t="shared" si="97"/>
        <v>201.60000000000002</v>
      </c>
      <c r="L254" s="22">
        <f t="shared" si="98"/>
        <v>113.4</v>
      </c>
      <c r="M254" s="29">
        <f t="shared" si="94"/>
        <v>3628.8</v>
      </c>
      <c r="N254" s="32">
        <f t="shared" si="95"/>
        <v>2041.2</v>
      </c>
      <c r="O254" s="26">
        <f t="shared" si="74"/>
        <v>20525.4</v>
      </c>
      <c r="P254" s="23">
        <f t="shared" si="75"/>
        <v>16934.4</v>
      </c>
      <c r="Q254" s="23">
        <f t="shared" si="76"/>
        <v>2822.4000000000005</v>
      </c>
      <c r="R254" s="23">
        <f t="shared" si="77"/>
        <v>2381.4</v>
      </c>
      <c r="S254" s="2">
        <f t="shared" si="78"/>
        <v>36288</v>
      </c>
      <c r="T254" s="23">
        <f t="shared" si="79"/>
        <v>51030</v>
      </c>
      <c r="U254" s="23">
        <f t="shared" si="96"/>
        <v>129981.6</v>
      </c>
    </row>
    <row r="255" spans="1:21" ht="12.75">
      <c r="A255" s="71" t="s">
        <v>862</v>
      </c>
      <c r="B255" s="2" t="s">
        <v>678</v>
      </c>
      <c r="C255" s="2" t="s">
        <v>1574</v>
      </c>
      <c r="D255" s="2" t="s">
        <v>759</v>
      </c>
      <c r="E255" s="2" t="s">
        <v>761</v>
      </c>
      <c r="F255" s="2">
        <v>485</v>
      </c>
      <c r="G255" s="17">
        <v>4.5</v>
      </c>
      <c r="H255" s="2">
        <v>8</v>
      </c>
      <c r="I255" s="22">
        <f t="shared" si="92"/>
        <v>109.125</v>
      </c>
      <c r="J255" s="22">
        <f t="shared" si="93"/>
        <v>194</v>
      </c>
      <c r="K255" s="22">
        <f t="shared" si="97"/>
        <v>194</v>
      </c>
      <c r="L255" s="22">
        <f t="shared" si="98"/>
        <v>109.125</v>
      </c>
      <c r="M255" s="29">
        <f t="shared" si="94"/>
        <v>3492</v>
      </c>
      <c r="N255" s="32">
        <f t="shared" si="95"/>
        <v>1964.25</v>
      </c>
      <c r="O255" s="26">
        <f t="shared" si="74"/>
        <v>19751.625</v>
      </c>
      <c r="P255" s="23">
        <f t="shared" si="75"/>
        <v>16296</v>
      </c>
      <c r="Q255" s="23">
        <f t="shared" si="76"/>
        <v>2716</v>
      </c>
      <c r="R255" s="23">
        <f t="shared" si="77"/>
        <v>2291.625</v>
      </c>
      <c r="S255" s="2">
        <f t="shared" si="78"/>
        <v>34920</v>
      </c>
      <c r="T255" s="23">
        <f t="shared" si="79"/>
        <v>49106.25</v>
      </c>
      <c r="U255" s="23">
        <f t="shared" si="96"/>
        <v>125081.5</v>
      </c>
    </row>
    <row r="256" spans="1:21" ht="12.75">
      <c r="A256" s="71" t="s">
        <v>869</v>
      </c>
      <c r="B256" s="2" t="s">
        <v>678</v>
      </c>
      <c r="C256" s="2" t="s">
        <v>1576</v>
      </c>
      <c r="D256" s="2" t="s">
        <v>765</v>
      </c>
      <c r="E256" s="2" t="s">
        <v>308</v>
      </c>
      <c r="F256" s="2">
        <v>700</v>
      </c>
      <c r="G256" s="17">
        <v>4.5</v>
      </c>
      <c r="H256" s="2">
        <v>8</v>
      </c>
      <c r="I256" s="22">
        <f t="shared" si="92"/>
        <v>157.5</v>
      </c>
      <c r="J256" s="22">
        <f t="shared" si="93"/>
        <v>280</v>
      </c>
      <c r="K256" s="22">
        <f t="shared" si="97"/>
        <v>280</v>
      </c>
      <c r="L256" s="22">
        <f t="shared" si="98"/>
        <v>157.5</v>
      </c>
      <c r="M256" s="29">
        <f t="shared" si="94"/>
        <v>5040</v>
      </c>
      <c r="N256" s="32">
        <f t="shared" si="95"/>
        <v>2835</v>
      </c>
      <c r="O256" s="26">
        <f t="shared" si="74"/>
        <v>28507.5</v>
      </c>
      <c r="P256" s="23">
        <f t="shared" si="75"/>
        <v>23520</v>
      </c>
      <c r="Q256" s="23">
        <f t="shared" si="76"/>
        <v>3920</v>
      </c>
      <c r="R256" s="23">
        <f t="shared" si="77"/>
        <v>3307.5</v>
      </c>
      <c r="S256" s="2">
        <f t="shared" si="78"/>
        <v>50400</v>
      </c>
      <c r="T256" s="23">
        <f t="shared" si="79"/>
        <v>70875</v>
      </c>
      <c r="U256" s="23">
        <f t="shared" si="96"/>
        <v>180530</v>
      </c>
    </row>
    <row r="257" spans="1:21" ht="12.75">
      <c r="A257" s="71" t="s">
        <v>872</v>
      </c>
      <c r="B257" s="2" t="s">
        <v>678</v>
      </c>
      <c r="C257" s="2" t="s">
        <v>1577</v>
      </c>
      <c r="D257" s="2" t="s">
        <v>768</v>
      </c>
      <c r="E257" s="2" t="s">
        <v>769</v>
      </c>
      <c r="F257" s="2">
        <v>505</v>
      </c>
      <c r="G257" s="17">
        <v>4.5</v>
      </c>
      <c r="H257" s="2">
        <v>8</v>
      </c>
      <c r="I257" s="22">
        <f t="shared" si="92"/>
        <v>113.625</v>
      </c>
      <c r="J257" s="22">
        <f t="shared" si="93"/>
        <v>202</v>
      </c>
      <c r="K257" s="22">
        <f t="shared" si="97"/>
        <v>202</v>
      </c>
      <c r="L257" s="22">
        <f t="shared" si="98"/>
        <v>113.625</v>
      </c>
      <c r="M257" s="29">
        <f t="shared" si="94"/>
        <v>3636</v>
      </c>
      <c r="N257" s="32">
        <f t="shared" si="95"/>
        <v>2045.25</v>
      </c>
      <c r="O257" s="26">
        <f aca="true" t="shared" si="99" ref="O257:O332">PRODUCT(I257,181)</f>
        <v>20566.125</v>
      </c>
      <c r="P257" s="23">
        <f aca="true" t="shared" si="100" ref="P257:P332">PRODUCT(J257,84)</f>
        <v>16968</v>
      </c>
      <c r="Q257" s="23">
        <f aca="true" t="shared" si="101" ref="Q257:Q332">PRODUCT(K257,14)</f>
        <v>2828</v>
      </c>
      <c r="R257" s="23">
        <f aca="true" t="shared" si="102" ref="R257:R332">PRODUCT(L257,21)</f>
        <v>2386.125</v>
      </c>
      <c r="S257" s="2">
        <f aca="true" t="shared" si="103" ref="S257:S332">PRODUCT(M257,10)</f>
        <v>36360</v>
      </c>
      <c r="T257" s="23">
        <f aca="true" t="shared" si="104" ref="T257:T332">PRODUCT(N257,25)</f>
        <v>51131.25</v>
      </c>
      <c r="U257" s="23">
        <f t="shared" si="96"/>
        <v>130239.5</v>
      </c>
    </row>
    <row r="258" spans="1:21" ht="12.75">
      <c r="A258" s="71" t="s">
        <v>879</v>
      </c>
      <c r="B258" s="2" t="s">
        <v>678</v>
      </c>
      <c r="C258" s="2" t="s">
        <v>1579</v>
      </c>
      <c r="D258" s="2" t="s">
        <v>773</v>
      </c>
      <c r="E258" s="2" t="s">
        <v>775</v>
      </c>
      <c r="F258" s="2">
        <v>686</v>
      </c>
      <c r="G258" s="17">
        <v>4.5</v>
      </c>
      <c r="H258" s="2">
        <v>8</v>
      </c>
      <c r="I258" s="22">
        <f t="shared" si="92"/>
        <v>154.35000000000002</v>
      </c>
      <c r="J258" s="22">
        <f t="shared" si="93"/>
        <v>274.40000000000003</v>
      </c>
      <c r="K258" s="22">
        <f t="shared" si="97"/>
        <v>274.40000000000003</v>
      </c>
      <c r="L258" s="22">
        <f t="shared" si="98"/>
        <v>154.35000000000002</v>
      </c>
      <c r="M258" s="29">
        <f t="shared" si="94"/>
        <v>4939.2</v>
      </c>
      <c r="N258" s="32">
        <f t="shared" si="95"/>
        <v>2778.2999999999997</v>
      </c>
      <c r="O258" s="26">
        <f t="shared" si="99"/>
        <v>27937.350000000006</v>
      </c>
      <c r="P258" s="23">
        <f t="shared" si="100"/>
        <v>23049.600000000002</v>
      </c>
      <c r="Q258" s="23">
        <f t="shared" si="101"/>
        <v>3841.6000000000004</v>
      </c>
      <c r="R258" s="23">
        <f t="shared" si="102"/>
        <v>3241.3500000000004</v>
      </c>
      <c r="S258" s="2">
        <f t="shared" si="103"/>
        <v>49392</v>
      </c>
      <c r="T258" s="23">
        <f t="shared" si="104"/>
        <v>69457.5</v>
      </c>
      <c r="U258" s="23">
        <f t="shared" si="96"/>
        <v>176919.40000000002</v>
      </c>
    </row>
    <row r="259" spans="1:21" ht="12.75">
      <c r="A259" s="71" t="s">
        <v>882</v>
      </c>
      <c r="B259" s="2" t="s">
        <v>678</v>
      </c>
      <c r="C259" s="2" t="s">
        <v>1580</v>
      </c>
      <c r="D259" s="2" t="s">
        <v>777</v>
      </c>
      <c r="E259" s="2" t="s">
        <v>778</v>
      </c>
      <c r="F259" s="2">
        <v>496</v>
      </c>
      <c r="G259" s="17">
        <v>4.5</v>
      </c>
      <c r="H259" s="2">
        <v>8</v>
      </c>
      <c r="I259" s="22">
        <f t="shared" si="92"/>
        <v>111.60000000000001</v>
      </c>
      <c r="J259" s="22">
        <f t="shared" si="93"/>
        <v>198.4</v>
      </c>
      <c r="K259" s="22">
        <f t="shared" si="97"/>
        <v>198.4</v>
      </c>
      <c r="L259" s="22">
        <f t="shared" si="98"/>
        <v>111.60000000000001</v>
      </c>
      <c r="M259" s="29">
        <f t="shared" si="94"/>
        <v>3571.2000000000003</v>
      </c>
      <c r="N259" s="32">
        <f t="shared" si="95"/>
        <v>2008.8000000000002</v>
      </c>
      <c r="O259" s="26">
        <f t="shared" si="99"/>
        <v>20199.600000000002</v>
      </c>
      <c r="P259" s="23">
        <f t="shared" si="100"/>
        <v>16665.600000000002</v>
      </c>
      <c r="Q259" s="23">
        <f t="shared" si="101"/>
        <v>2777.6</v>
      </c>
      <c r="R259" s="23">
        <f t="shared" si="102"/>
        <v>2343.6000000000004</v>
      </c>
      <c r="S259" s="2">
        <f t="shared" si="103"/>
        <v>35712</v>
      </c>
      <c r="T259" s="23">
        <f t="shared" si="104"/>
        <v>50220.00000000001</v>
      </c>
      <c r="U259" s="23">
        <f t="shared" si="96"/>
        <v>127918.4</v>
      </c>
    </row>
    <row r="260" spans="1:21" ht="12.75">
      <c r="A260" s="71" t="s">
        <v>891</v>
      </c>
      <c r="B260" s="2" t="s">
        <v>678</v>
      </c>
      <c r="C260" s="2" t="s">
        <v>1582</v>
      </c>
      <c r="D260" s="2" t="s">
        <v>782</v>
      </c>
      <c r="E260" s="2" t="s">
        <v>784</v>
      </c>
      <c r="F260" s="2">
        <v>492</v>
      </c>
      <c r="G260" s="17">
        <v>4.5</v>
      </c>
      <c r="H260" s="2">
        <v>8</v>
      </c>
      <c r="I260" s="22">
        <f t="shared" si="92"/>
        <v>110.7</v>
      </c>
      <c r="J260" s="22">
        <f t="shared" si="93"/>
        <v>196.8</v>
      </c>
      <c r="K260" s="22">
        <f t="shared" si="97"/>
        <v>196.8</v>
      </c>
      <c r="L260" s="22">
        <f t="shared" si="98"/>
        <v>110.7</v>
      </c>
      <c r="M260" s="29">
        <f t="shared" si="94"/>
        <v>3542.4</v>
      </c>
      <c r="N260" s="32">
        <f t="shared" si="95"/>
        <v>1992.6000000000001</v>
      </c>
      <c r="O260" s="26">
        <f t="shared" si="99"/>
        <v>20036.7</v>
      </c>
      <c r="P260" s="23">
        <f t="shared" si="100"/>
        <v>16531.2</v>
      </c>
      <c r="Q260" s="23">
        <f t="shared" si="101"/>
        <v>2755.2000000000003</v>
      </c>
      <c r="R260" s="23">
        <f t="shared" si="102"/>
        <v>2324.7000000000003</v>
      </c>
      <c r="S260" s="2">
        <f t="shared" si="103"/>
        <v>35424</v>
      </c>
      <c r="T260" s="23">
        <f t="shared" si="104"/>
        <v>49815</v>
      </c>
      <c r="U260" s="23">
        <f t="shared" si="96"/>
        <v>126886.79999999999</v>
      </c>
    </row>
    <row r="261" spans="1:21" ht="12.75">
      <c r="A261" s="71" t="s">
        <v>895</v>
      </c>
      <c r="B261" s="2" t="s">
        <v>678</v>
      </c>
      <c r="C261" s="2" t="s">
        <v>1583</v>
      </c>
      <c r="D261" s="2" t="s">
        <v>786</v>
      </c>
      <c r="E261" s="2" t="s">
        <v>787</v>
      </c>
      <c r="F261" s="2">
        <v>642</v>
      </c>
      <c r="G261" s="17">
        <v>4.5</v>
      </c>
      <c r="H261" s="2">
        <v>8</v>
      </c>
      <c r="I261" s="22">
        <f t="shared" si="92"/>
        <v>144.45000000000002</v>
      </c>
      <c r="J261" s="22">
        <f t="shared" si="93"/>
        <v>256.8</v>
      </c>
      <c r="K261" s="22">
        <f t="shared" si="97"/>
        <v>256.8</v>
      </c>
      <c r="L261" s="22">
        <f t="shared" si="98"/>
        <v>144.45000000000002</v>
      </c>
      <c r="M261" s="29">
        <f t="shared" si="94"/>
        <v>4622.400000000001</v>
      </c>
      <c r="N261" s="32">
        <f t="shared" si="95"/>
        <v>2600.1000000000004</v>
      </c>
      <c r="O261" s="26">
        <f t="shared" si="99"/>
        <v>26145.450000000004</v>
      </c>
      <c r="P261" s="23">
        <f t="shared" si="100"/>
        <v>21571.2</v>
      </c>
      <c r="Q261" s="23">
        <f t="shared" si="101"/>
        <v>3595.2000000000003</v>
      </c>
      <c r="R261" s="23">
        <f t="shared" si="102"/>
        <v>3033.4500000000003</v>
      </c>
      <c r="S261" s="2">
        <f t="shared" si="103"/>
        <v>46224.00000000001</v>
      </c>
      <c r="T261" s="23">
        <f t="shared" si="104"/>
        <v>65002.50000000001</v>
      </c>
      <c r="U261" s="23">
        <f t="shared" si="96"/>
        <v>165571.80000000002</v>
      </c>
    </row>
    <row r="262" spans="1:21" ht="12.75">
      <c r="A262" s="71" t="s">
        <v>897</v>
      </c>
      <c r="B262" s="2" t="s">
        <v>678</v>
      </c>
      <c r="C262" s="2" t="s">
        <v>1584</v>
      </c>
      <c r="D262" s="2" t="s">
        <v>788</v>
      </c>
      <c r="E262" s="2" t="s">
        <v>792</v>
      </c>
      <c r="F262" s="2">
        <v>497</v>
      </c>
      <c r="G262" s="17">
        <v>4.5</v>
      </c>
      <c r="H262" s="2">
        <v>8</v>
      </c>
      <c r="I262" s="22">
        <f t="shared" si="92"/>
        <v>111.825</v>
      </c>
      <c r="J262" s="22">
        <f t="shared" si="93"/>
        <v>198.8</v>
      </c>
      <c r="K262" s="22">
        <f t="shared" si="97"/>
        <v>198.8</v>
      </c>
      <c r="L262" s="22">
        <f t="shared" si="98"/>
        <v>111.825</v>
      </c>
      <c r="M262" s="29">
        <f t="shared" si="94"/>
        <v>3578.4</v>
      </c>
      <c r="N262" s="32">
        <f t="shared" si="95"/>
        <v>2012.8500000000001</v>
      </c>
      <c r="O262" s="26">
        <f t="shared" si="99"/>
        <v>20240.325</v>
      </c>
      <c r="P262" s="23">
        <f t="shared" si="100"/>
        <v>16699.2</v>
      </c>
      <c r="Q262" s="23">
        <f t="shared" si="101"/>
        <v>2783.2000000000003</v>
      </c>
      <c r="R262" s="23">
        <f t="shared" si="102"/>
        <v>2348.3250000000003</v>
      </c>
      <c r="S262" s="2">
        <f t="shared" si="103"/>
        <v>35784</v>
      </c>
      <c r="T262" s="23">
        <f t="shared" si="104"/>
        <v>50321.25</v>
      </c>
      <c r="U262" s="23">
        <f t="shared" si="96"/>
        <v>128176.29999999999</v>
      </c>
    </row>
    <row r="263" spans="1:21" ht="12.75">
      <c r="A263" s="71" t="s">
        <v>900</v>
      </c>
      <c r="B263" s="2" t="s">
        <v>678</v>
      </c>
      <c r="C263" s="2" t="s">
        <v>1585</v>
      </c>
      <c r="D263" s="2" t="s">
        <v>791</v>
      </c>
      <c r="E263" s="2" t="s">
        <v>794</v>
      </c>
      <c r="F263" s="2">
        <v>645</v>
      </c>
      <c r="G263" s="17">
        <v>4.5</v>
      </c>
      <c r="H263" s="2">
        <v>8</v>
      </c>
      <c r="I263" s="22">
        <f t="shared" si="92"/>
        <v>145.125</v>
      </c>
      <c r="J263" s="22">
        <f t="shared" si="93"/>
        <v>258</v>
      </c>
      <c r="K263" s="22">
        <f t="shared" si="97"/>
        <v>258</v>
      </c>
      <c r="L263" s="22">
        <f t="shared" si="98"/>
        <v>145.125</v>
      </c>
      <c r="M263" s="29">
        <f t="shared" si="94"/>
        <v>4644</v>
      </c>
      <c r="N263" s="32">
        <f t="shared" si="95"/>
        <v>2612.25</v>
      </c>
      <c r="O263" s="26">
        <f t="shared" si="99"/>
        <v>26267.625</v>
      </c>
      <c r="P263" s="23">
        <f t="shared" si="100"/>
        <v>21672</v>
      </c>
      <c r="Q263" s="23">
        <f t="shared" si="101"/>
        <v>3612</v>
      </c>
      <c r="R263" s="23">
        <f t="shared" si="102"/>
        <v>3047.625</v>
      </c>
      <c r="S263" s="2">
        <f t="shared" si="103"/>
        <v>46440</v>
      </c>
      <c r="T263" s="23">
        <f t="shared" si="104"/>
        <v>65306.25</v>
      </c>
      <c r="U263" s="23">
        <f t="shared" si="96"/>
        <v>166345.5</v>
      </c>
    </row>
    <row r="264" spans="1:21" ht="12.75">
      <c r="A264" s="71" t="s">
        <v>903</v>
      </c>
      <c r="B264" s="2" t="s">
        <v>678</v>
      </c>
      <c r="C264" s="2" t="s">
        <v>1586</v>
      </c>
      <c r="D264" s="2" t="s">
        <v>796</v>
      </c>
      <c r="E264" s="2" t="s">
        <v>797</v>
      </c>
      <c r="F264" s="2">
        <v>487</v>
      </c>
      <c r="G264" s="17">
        <v>4.5</v>
      </c>
      <c r="H264" s="2">
        <v>8</v>
      </c>
      <c r="I264" s="22">
        <f t="shared" si="92"/>
        <v>109.575</v>
      </c>
      <c r="J264" s="22">
        <f t="shared" si="93"/>
        <v>194.8</v>
      </c>
      <c r="K264" s="22">
        <f t="shared" si="97"/>
        <v>194.8</v>
      </c>
      <c r="L264" s="22">
        <f t="shared" si="98"/>
        <v>109.575</v>
      </c>
      <c r="M264" s="29">
        <f t="shared" si="94"/>
        <v>3506.4</v>
      </c>
      <c r="N264" s="32">
        <f t="shared" si="95"/>
        <v>1972.3500000000001</v>
      </c>
      <c r="O264" s="26">
        <f t="shared" si="99"/>
        <v>19833.075</v>
      </c>
      <c r="P264" s="23">
        <f t="shared" si="100"/>
        <v>16363.2</v>
      </c>
      <c r="Q264" s="23">
        <f t="shared" si="101"/>
        <v>2727.2000000000003</v>
      </c>
      <c r="R264" s="23">
        <f t="shared" si="102"/>
        <v>2301.0750000000003</v>
      </c>
      <c r="S264" s="2">
        <f t="shared" si="103"/>
        <v>35064</v>
      </c>
      <c r="T264" s="23">
        <f t="shared" si="104"/>
        <v>49308.75</v>
      </c>
      <c r="U264" s="23">
        <f t="shared" si="96"/>
        <v>125597.29999999999</v>
      </c>
    </row>
    <row r="265" spans="1:21" ht="12.75">
      <c r="A265" s="71" t="s">
        <v>908</v>
      </c>
      <c r="B265" s="2" t="s">
        <v>678</v>
      </c>
      <c r="C265" s="2" t="s">
        <v>1587</v>
      </c>
      <c r="D265" s="2" t="s">
        <v>798</v>
      </c>
      <c r="E265" s="2" t="s">
        <v>800</v>
      </c>
      <c r="F265" s="2">
        <v>636</v>
      </c>
      <c r="G265" s="17">
        <v>4.5</v>
      </c>
      <c r="H265" s="2">
        <v>8</v>
      </c>
      <c r="I265" s="22">
        <f t="shared" si="92"/>
        <v>143.1</v>
      </c>
      <c r="J265" s="22">
        <f t="shared" si="93"/>
        <v>254.4</v>
      </c>
      <c r="K265" s="22">
        <f t="shared" si="97"/>
        <v>254.4</v>
      </c>
      <c r="L265" s="22">
        <f t="shared" si="98"/>
        <v>143.1</v>
      </c>
      <c r="M265" s="29">
        <f t="shared" si="94"/>
        <v>4579.2</v>
      </c>
      <c r="N265" s="32">
        <f t="shared" si="95"/>
        <v>2575.7999999999997</v>
      </c>
      <c r="O265" s="26">
        <f t="shared" si="99"/>
        <v>25901.1</v>
      </c>
      <c r="P265" s="23">
        <f t="shared" si="100"/>
        <v>21369.600000000002</v>
      </c>
      <c r="Q265" s="23">
        <f t="shared" si="101"/>
        <v>3561.6</v>
      </c>
      <c r="R265" s="23">
        <f t="shared" si="102"/>
        <v>3005.1</v>
      </c>
      <c r="S265" s="2">
        <f t="shared" si="103"/>
        <v>45792</v>
      </c>
      <c r="T265" s="23">
        <f t="shared" si="104"/>
        <v>64394.99999999999</v>
      </c>
      <c r="U265" s="23">
        <f t="shared" si="96"/>
        <v>164024.4</v>
      </c>
    </row>
    <row r="266" spans="1:21" ht="12.75">
      <c r="A266" s="71" t="s">
        <v>909</v>
      </c>
      <c r="B266" s="2" t="s">
        <v>678</v>
      </c>
      <c r="C266" s="2" t="s">
        <v>1588</v>
      </c>
      <c r="D266" s="2" t="s">
        <v>802</v>
      </c>
      <c r="E266" s="2" t="s">
        <v>606</v>
      </c>
      <c r="F266" s="2">
        <v>488</v>
      </c>
      <c r="G266" s="17">
        <v>4.5</v>
      </c>
      <c r="H266" s="2">
        <v>8</v>
      </c>
      <c r="I266" s="22">
        <f t="shared" si="92"/>
        <v>109.80000000000001</v>
      </c>
      <c r="J266" s="22">
        <f t="shared" si="93"/>
        <v>195.20000000000002</v>
      </c>
      <c r="K266" s="22">
        <f t="shared" si="97"/>
        <v>195.20000000000002</v>
      </c>
      <c r="L266" s="22">
        <f t="shared" si="98"/>
        <v>109.80000000000001</v>
      </c>
      <c r="M266" s="29">
        <f t="shared" si="94"/>
        <v>3513.6</v>
      </c>
      <c r="N266" s="32">
        <f t="shared" si="95"/>
        <v>1976.3999999999999</v>
      </c>
      <c r="O266" s="26">
        <f t="shared" si="99"/>
        <v>19873.800000000003</v>
      </c>
      <c r="P266" s="23">
        <f t="shared" si="100"/>
        <v>16396.800000000003</v>
      </c>
      <c r="Q266" s="23">
        <f t="shared" si="101"/>
        <v>2732.8</v>
      </c>
      <c r="R266" s="23">
        <f t="shared" si="102"/>
        <v>2305.8</v>
      </c>
      <c r="S266" s="2">
        <f t="shared" si="103"/>
        <v>35136</v>
      </c>
      <c r="T266" s="23">
        <f t="shared" si="104"/>
        <v>49410</v>
      </c>
      <c r="U266" s="23">
        <f t="shared" si="96"/>
        <v>125855.20000000001</v>
      </c>
    </row>
    <row r="267" spans="1:21" ht="12.75">
      <c r="A267" s="71" t="s">
        <v>910</v>
      </c>
      <c r="B267" s="2" t="s">
        <v>678</v>
      </c>
      <c r="C267" s="2" t="s">
        <v>1589</v>
      </c>
      <c r="D267" s="2" t="s">
        <v>804</v>
      </c>
      <c r="E267" s="2" t="s">
        <v>806</v>
      </c>
      <c r="F267" s="2">
        <v>600</v>
      </c>
      <c r="G267" s="17">
        <v>4.5</v>
      </c>
      <c r="H267" s="2">
        <v>8</v>
      </c>
      <c r="I267" s="22">
        <f t="shared" si="92"/>
        <v>135</v>
      </c>
      <c r="J267" s="22">
        <f t="shared" si="93"/>
        <v>240</v>
      </c>
      <c r="K267" s="22">
        <f t="shared" si="97"/>
        <v>240</v>
      </c>
      <c r="L267" s="22">
        <f t="shared" si="98"/>
        <v>135</v>
      </c>
      <c r="M267" s="29">
        <f t="shared" si="94"/>
        <v>4320</v>
      </c>
      <c r="N267" s="32">
        <f t="shared" si="95"/>
        <v>2430</v>
      </c>
      <c r="O267" s="26">
        <f t="shared" si="99"/>
        <v>24435</v>
      </c>
      <c r="P267" s="23">
        <f t="shared" si="100"/>
        <v>20160</v>
      </c>
      <c r="Q267" s="23">
        <f t="shared" si="101"/>
        <v>3360</v>
      </c>
      <c r="R267" s="23">
        <f t="shared" si="102"/>
        <v>2835</v>
      </c>
      <c r="S267" s="2">
        <f t="shared" si="103"/>
        <v>43200</v>
      </c>
      <c r="T267" s="23">
        <f t="shared" si="104"/>
        <v>60750</v>
      </c>
      <c r="U267" s="23">
        <f t="shared" si="96"/>
        <v>154740</v>
      </c>
    </row>
    <row r="268" spans="1:21" ht="12.75">
      <c r="A268" s="71" t="s">
        <v>912</v>
      </c>
      <c r="B268" s="2" t="s">
        <v>678</v>
      </c>
      <c r="C268" s="2" t="s">
        <v>1590</v>
      </c>
      <c r="D268" s="2" t="s">
        <v>807</v>
      </c>
      <c r="E268" s="2" t="s">
        <v>455</v>
      </c>
      <c r="F268" s="2">
        <v>480</v>
      </c>
      <c r="G268" s="17">
        <v>4.5</v>
      </c>
      <c r="H268" s="2">
        <v>8</v>
      </c>
      <c r="I268" s="22">
        <f t="shared" si="92"/>
        <v>108</v>
      </c>
      <c r="J268" s="22">
        <f t="shared" si="93"/>
        <v>192</v>
      </c>
      <c r="K268" s="22">
        <f t="shared" si="97"/>
        <v>192</v>
      </c>
      <c r="L268" s="22">
        <f t="shared" si="98"/>
        <v>108</v>
      </c>
      <c r="M268" s="29">
        <f t="shared" si="94"/>
        <v>3456</v>
      </c>
      <c r="N268" s="32">
        <f t="shared" si="95"/>
        <v>1944</v>
      </c>
      <c r="O268" s="26">
        <f t="shared" si="99"/>
        <v>19548</v>
      </c>
      <c r="P268" s="23">
        <f t="shared" si="100"/>
        <v>16128</v>
      </c>
      <c r="Q268" s="23">
        <f t="shared" si="101"/>
        <v>2688</v>
      </c>
      <c r="R268" s="23">
        <f t="shared" si="102"/>
        <v>2268</v>
      </c>
      <c r="S268" s="2">
        <f t="shared" si="103"/>
        <v>34560</v>
      </c>
      <c r="T268" s="23">
        <f t="shared" si="104"/>
        <v>48600</v>
      </c>
      <c r="U268" s="23">
        <f t="shared" si="96"/>
        <v>123792</v>
      </c>
    </row>
    <row r="269" spans="1:21" ht="12.75">
      <c r="A269" s="71" t="s">
        <v>914</v>
      </c>
      <c r="B269" s="2" t="s">
        <v>678</v>
      </c>
      <c r="C269" s="2" t="s">
        <v>1591</v>
      </c>
      <c r="D269" s="2" t="s">
        <v>810</v>
      </c>
      <c r="E269" s="2" t="s">
        <v>812</v>
      </c>
      <c r="F269" s="2">
        <v>400</v>
      </c>
      <c r="G269" s="17">
        <v>4.5</v>
      </c>
      <c r="H269" s="2">
        <v>8</v>
      </c>
      <c r="I269" s="22">
        <f t="shared" si="92"/>
        <v>90</v>
      </c>
      <c r="J269" s="22">
        <f t="shared" si="93"/>
        <v>160</v>
      </c>
      <c r="K269" s="22">
        <f t="shared" si="97"/>
        <v>160</v>
      </c>
      <c r="L269" s="22">
        <f t="shared" si="98"/>
        <v>90</v>
      </c>
      <c r="M269" s="29">
        <f t="shared" si="94"/>
        <v>2880</v>
      </c>
      <c r="N269" s="32">
        <f t="shared" si="95"/>
        <v>1620</v>
      </c>
      <c r="O269" s="26">
        <f t="shared" si="99"/>
        <v>16290</v>
      </c>
      <c r="P269" s="23">
        <f t="shared" si="100"/>
        <v>13440</v>
      </c>
      <c r="Q269" s="23">
        <f t="shared" si="101"/>
        <v>2240</v>
      </c>
      <c r="R269" s="23">
        <f t="shared" si="102"/>
        <v>1890</v>
      </c>
      <c r="S269" s="2">
        <f t="shared" si="103"/>
        <v>28800</v>
      </c>
      <c r="T269" s="23">
        <f t="shared" si="104"/>
        <v>40500</v>
      </c>
      <c r="U269" s="23">
        <f t="shared" si="96"/>
        <v>103160</v>
      </c>
    </row>
    <row r="270" spans="1:21" ht="12.75">
      <c r="A270" s="71" t="s">
        <v>917</v>
      </c>
      <c r="B270" s="2" t="s">
        <v>678</v>
      </c>
      <c r="C270" s="2" t="s">
        <v>1592</v>
      </c>
      <c r="D270" s="2" t="s">
        <v>814</v>
      </c>
      <c r="E270" s="2" t="s">
        <v>677</v>
      </c>
      <c r="F270" s="2">
        <v>482</v>
      </c>
      <c r="G270" s="17">
        <v>4.5</v>
      </c>
      <c r="H270" s="2">
        <v>8</v>
      </c>
      <c r="I270" s="22">
        <f t="shared" si="92"/>
        <v>108.45</v>
      </c>
      <c r="J270" s="22">
        <f t="shared" si="93"/>
        <v>192.8</v>
      </c>
      <c r="K270" s="22">
        <f t="shared" si="97"/>
        <v>192.8</v>
      </c>
      <c r="L270" s="22">
        <f t="shared" si="98"/>
        <v>108.45</v>
      </c>
      <c r="M270" s="29">
        <f t="shared" si="94"/>
        <v>3470.4</v>
      </c>
      <c r="N270" s="32">
        <f t="shared" si="95"/>
        <v>1952.1000000000001</v>
      </c>
      <c r="O270" s="26">
        <f t="shared" si="99"/>
        <v>19629.45</v>
      </c>
      <c r="P270" s="23">
        <f t="shared" si="100"/>
        <v>16195.2</v>
      </c>
      <c r="Q270" s="23">
        <f t="shared" si="101"/>
        <v>2699.2000000000003</v>
      </c>
      <c r="R270" s="23">
        <f t="shared" si="102"/>
        <v>2277.4500000000003</v>
      </c>
      <c r="S270" s="2">
        <f t="shared" si="103"/>
        <v>34704</v>
      </c>
      <c r="T270" s="23">
        <f t="shared" si="104"/>
        <v>48802.5</v>
      </c>
      <c r="U270" s="23">
        <f t="shared" si="96"/>
        <v>124307.79999999999</v>
      </c>
    </row>
    <row r="271" spans="1:21" ht="12.75">
      <c r="A271" s="71" t="s">
        <v>920</v>
      </c>
      <c r="B271" s="2" t="s">
        <v>678</v>
      </c>
      <c r="C271" s="2" t="s">
        <v>1593</v>
      </c>
      <c r="D271" s="2" t="s">
        <v>816</v>
      </c>
      <c r="E271" s="2" t="s">
        <v>818</v>
      </c>
      <c r="F271" s="2">
        <v>573</v>
      </c>
      <c r="G271" s="17">
        <v>4.5</v>
      </c>
      <c r="H271" s="2">
        <v>8</v>
      </c>
      <c r="I271" s="22">
        <f t="shared" si="92"/>
        <v>128.925</v>
      </c>
      <c r="J271" s="22">
        <f t="shared" si="93"/>
        <v>229.20000000000002</v>
      </c>
      <c r="K271" s="22">
        <f t="shared" si="97"/>
        <v>229.20000000000002</v>
      </c>
      <c r="L271" s="22">
        <f t="shared" si="98"/>
        <v>128.925</v>
      </c>
      <c r="M271" s="29">
        <f t="shared" si="94"/>
        <v>4125.6</v>
      </c>
      <c r="N271" s="32">
        <f t="shared" si="95"/>
        <v>2320.65</v>
      </c>
      <c r="O271" s="26">
        <f t="shared" si="99"/>
        <v>23335.425000000003</v>
      </c>
      <c r="P271" s="23">
        <f t="shared" si="100"/>
        <v>19252.800000000003</v>
      </c>
      <c r="Q271" s="23">
        <f t="shared" si="101"/>
        <v>3208.8</v>
      </c>
      <c r="R271" s="23">
        <f t="shared" si="102"/>
        <v>2707.425</v>
      </c>
      <c r="S271" s="2">
        <f t="shared" si="103"/>
        <v>41256</v>
      </c>
      <c r="T271" s="23">
        <f t="shared" si="104"/>
        <v>58016.25</v>
      </c>
      <c r="U271" s="23">
        <f t="shared" si="96"/>
        <v>147776.7</v>
      </c>
    </row>
    <row r="272" spans="1:21" ht="12.75">
      <c r="A272" s="71" t="s">
        <v>922</v>
      </c>
      <c r="B272" s="2" t="s">
        <v>678</v>
      </c>
      <c r="C272" s="2" t="s">
        <v>1594</v>
      </c>
      <c r="D272" s="2" t="s">
        <v>820</v>
      </c>
      <c r="E272" s="2" t="s">
        <v>821</v>
      </c>
      <c r="F272" s="2">
        <v>464</v>
      </c>
      <c r="G272" s="17">
        <v>4.5</v>
      </c>
      <c r="H272" s="2">
        <v>8</v>
      </c>
      <c r="I272" s="22">
        <f t="shared" si="92"/>
        <v>104.4</v>
      </c>
      <c r="J272" s="22">
        <f t="shared" si="93"/>
        <v>185.60000000000002</v>
      </c>
      <c r="K272" s="22">
        <f t="shared" si="97"/>
        <v>185.60000000000002</v>
      </c>
      <c r="L272" s="22">
        <f t="shared" si="98"/>
        <v>104.4</v>
      </c>
      <c r="M272" s="29">
        <f t="shared" si="94"/>
        <v>3340.8</v>
      </c>
      <c r="N272" s="32">
        <f t="shared" si="95"/>
        <v>1879.2</v>
      </c>
      <c r="O272" s="26">
        <f t="shared" si="99"/>
        <v>18896.4</v>
      </c>
      <c r="P272" s="23">
        <f t="shared" si="100"/>
        <v>15590.400000000001</v>
      </c>
      <c r="Q272" s="23">
        <f t="shared" si="101"/>
        <v>2598.4000000000005</v>
      </c>
      <c r="R272" s="23">
        <f t="shared" si="102"/>
        <v>2192.4</v>
      </c>
      <c r="S272" s="2">
        <f t="shared" si="103"/>
        <v>33408</v>
      </c>
      <c r="T272" s="23">
        <f t="shared" si="104"/>
        <v>46980</v>
      </c>
      <c r="U272" s="23">
        <f t="shared" si="96"/>
        <v>119665.6</v>
      </c>
    </row>
    <row r="273" spans="1:21" ht="12.75">
      <c r="A273" s="71" t="s">
        <v>926</v>
      </c>
      <c r="B273" s="2" t="s">
        <v>678</v>
      </c>
      <c r="C273" s="2" t="s">
        <v>1595</v>
      </c>
      <c r="D273" s="2" t="s">
        <v>823</v>
      </c>
      <c r="E273" s="2" t="s">
        <v>825</v>
      </c>
      <c r="F273" s="2">
        <v>647</v>
      </c>
      <c r="G273" s="17">
        <v>4.5</v>
      </c>
      <c r="H273" s="2">
        <v>8</v>
      </c>
      <c r="I273" s="22">
        <f t="shared" si="92"/>
        <v>145.57500000000002</v>
      </c>
      <c r="J273" s="22">
        <f t="shared" si="93"/>
        <v>258.8</v>
      </c>
      <c r="K273" s="22">
        <f t="shared" si="97"/>
        <v>258.8</v>
      </c>
      <c r="L273" s="22">
        <f t="shared" si="98"/>
        <v>145.57500000000002</v>
      </c>
      <c r="M273" s="29">
        <f t="shared" si="94"/>
        <v>4658.400000000001</v>
      </c>
      <c r="N273" s="32">
        <f t="shared" si="95"/>
        <v>2620.3500000000004</v>
      </c>
      <c r="O273" s="26">
        <f t="shared" si="99"/>
        <v>26349.075000000004</v>
      </c>
      <c r="P273" s="23">
        <f t="shared" si="100"/>
        <v>21739.2</v>
      </c>
      <c r="Q273" s="23">
        <f t="shared" si="101"/>
        <v>3623.2000000000003</v>
      </c>
      <c r="R273" s="23">
        <f t="shared" si="102"/>
        <v>3057.0750000000003</v>
      </c>
      <c r="S273" s="2">
        <f t="shared" si="103"/>
        <v>46584.00000000001</v>
      </c>
      <c r="T273" s="23">
        <f t="shared" si="104"/>
        <v>65508.75000000001</v>
      </c>
      <c r="U273" s="23">
        <f t="shared" si="96"/>
        <v>166861.30000000002</v>
      </c>
    </row>
    <row r="274" spans="1:21" ht="12.75">
      <c r="A274" s="71" t="s">
        <v>979</v>
      </c>
      <c r="B274" s="2" t="s">
        <v>678</v>
      </c>
      <c r="C274" s="2" t="s">
        <v>1596</v>
      </c>
      <c r="D274" s="2" t="s">
        <v>827</v>
      </c>
      <c r="E274" s="2" t="s">
        <v>828</v>
      </c>
      <c r="F274" s="2">
        <v>350</v>
      </c>
      <c r="G274" s="17">
        <v>4.5</v>
      </c>
      <c r="H274" s="2">
        <v>8</v>
      </c>
      <c r="I274" s="22">
        <f t="shared" si="92"/>
        <v>78.75</v>
      </c>
      <c r="J274" s="22">
        <f t="shared" si="93"/>
        <v>140</v>
      </c>
      <c r="K274" s="22">
        <f t="shared" si="97"/>
        <v>140</v>
      </c>
      <c r="L274" s="22">
        <f t="shared" si="98"/>
        <v>78.75</v>
      </c>
      <c r="M274" s="29">
        <f t="shared" si="94"/>
        <v>2520</v>
      </c>
      <c r="N274" s="32">
        <f t="shared" si="95"/>
        <v>1417.5</v>
      </c>
      <c r="O274" s="26">
        <f t="shared" si="99"/>
        <v>14253.75</v>
      </c>
      <c r="P274" s="23">
        <f t="shared" si="100"/>
        <v>11760</v>
      </c>
      <c r="Q274" s="23">
        <f t="shared" si="101"/>
        <v>1960</v>
      </c>
      <c r="R274" s="23">
        <f t="shared" si="102"/>
        <v>1653.75</v>
      </c>
      <c r="S274" s="2">
        <f t="shared" si="103"/>
        <v>25200</v>
      </c>
      <c r="T274" s="23">
        <f t="shared" si="104"/>
        <v>35437.5</v>
      </c>
      <c r="U274" s="23">
        <f t="shared" si="96"/>
        <v>90265</v>
      </c>
    </row>
    <row r="275" spans="1:21" ht="12.75">
      <c r="A275" s="71" t="s">
        <v>1612</v>
      </c>
      <c r="B275" s="2" t="s">
        <v>678</v>
      </c>
      <c r="C275" s="2" t="s">
        <v>1597</v>
      </c>
      <c r="D275" s="2" t="s">
        <v>1069</v>
      </c>
      <c r="E275" s="2" t="s">
        <v>1379</v>
      </c>
      <c r="F275" s="2">
        <v>480</v>
      </c>
      <c r="G275" s="17">
        <v>3.5</v>
      </c>
      <c r="H275" s="2">
        <v>8</v>
      </c>
      <c r="I275" s="22">
        <f t="shared" si="92"/>
        <v>84</v>
      </c>
      <c r="J275" s="22">
        <f t="shared" si="93"/>
        <v>192</v>
      </c>
      <c r="K275" s="22">
        <f t="shared" si="97"/>
        <v>192</v>
      </c>
      <c r="L275" s="22">
        <f t="shared" si="98"/>
        <v>84</v>
      </c>
      <c r="M275" s="29">
        <f t="shared" si="94"/>
        <v>3456</v>
      </c>
      <c r="N275" s="32">
        <f t="shared" si="95"/>
        <v>1512</v>
      </c>
      <c r="O275" s="26">
        <f t="shared" si="99"/>
        <v>15204</v>
      </c>
      <c r="P275" s="23">
        <f t="shared" si="100"/>
        <v>16128</v>
      </c>
      <c r="Q275" s="23">
        <f t="shared" si="101"/>
        <v>2688</v>
      </c>
      <c r="R275" s="23">
        <f t="shared" si="102"/>
        <v>1764</v>
      </c>
      <c r="S275" s="2">
        <f t="shared" si="103"/>
        <v>34560</v>
      </c>
      <c r="T275" s="23">
        <f t="shared" si="104"/>
        <v>37800</v>
      </c>
      <c r="U275" s="23">
        <f t="shared" si="96"/>
        <v>108144</v>
      </c>
    </row>
    <row r="276" spans="1:21" ht="12.75">
      <c r="A276" s="71" t="s">
        <v>933</v>
      </c>
      <c r="B276" s="2" t="s">
        <v>678</v>
      </c>
      <c r="C276" s="2" t="s">
        <v>1598</v>
      </c>
      <c r="D276" s="2" t="s">
        <v>1069</v>
      </c>
      <c r="E276" s="2" t="s">
        <v>1093</v>
      </c>
      <c r="F276" s="2">
        <v>450</v>
      </c>
      <c r="G276" s="17">
        <v>3.5</v>
      </c>
      <c r="H276" s="2">
        <v>8</v>
      </c>
      <c r="I276" s="22">
        <f t="shared" si="92"/>
        <v>78.75</v>
      </c>
      <c r="J276" s="22">
        <f t="shared" si="93"/>
        <v>180</v>
      </c>
      <c r="K276" s="22">
        <f t="shared" si="97"/>
        <v>180</v>
      </c>
      <c r="L276" s="22">
        <f t="shared" si="98"/>
        <v>78.75</v>
      </c>
      <c r="M276" s="29">
        <f t="shared" si="94"/>
        <v>3240</v>
      </c>
      <c r="N276" s="32">
        <f t="shared" si="95"/>
        <v>1417.5</v>
      </c>
      <c r="O276" s="26">
        <f t="shared" si="99"/>
        <v>14253.75</v>
      </c>
      <c r="P276" s="23">
        <f t="shared" si="100"/>
        <v>15120</v>
      </c>
      <c r="Q276" s="23">
        <f t="shared" si="101"/>
        <v>2520</v>
      </c>
      <c r="R276" s="23">
        <f t="shared" si="102"/>
        <v>1653.75</v>
      </c>
      <c r="S276" s="2">
        <f t="shared" si="103"/>
        <v>32400</v>
      </c>
      <c r="T276" s="23">
        <f t="shared" si="104"/>
        <v>35437.5</v>
      </c>
      <c r="U276" s="23">
        <f t="shared" si="96"/>
        <v>101385</v>
      </c>
    </row>
    <row r="277" spans="1:21" ht="12.75">
      <c r="A277" s="71" t="s">
        <v>936</v>
      </c>
      <c r="B277" s="2" t="s">
        <v>678</v>
      </c>
      <c r="C277" s="2" t="s">
        <v>1599</v>
      </c>
      <c r="D277" s="2" t="s">
        <v>1069</v>
      </c>
      <c r="E277" s="2" t="s">
        <v>1091</v>
      </c>
      <c r="F277" s="2">
        <v>350</v>
      </c>
      <c r="G277" s="17">
        <v>3.5</v>
      </c>
      <c r="H277" s="2">
        <v>8</v>
      </c>
      <c r="I277" s="22">
        <f t="shared" si="92"/>
        <v>61.25</v>
      </c>
      <c r="J277" s="22">
        <f t="shared" si="93"/>
        <v>140</v>
      </c>
      <c r="K277" s="22">
        <f t="shared" si="97"/>
        <v>140</v>
      </c>
      <c r="L277" s="22">
        <f t="shared" si="98"/>
        <v>61.25</v>
      </c>
      <c r="M277" s="29">
        <f t="shared" si="94"/>
        <v>2520</v>
      </c>
      <c r="N277" s="32">
        <f t="shared" si="95"/>
        <v>1102.5</v>
      </c>
      <c r="O277" s="26">
        <f t="shared" si="99"/>
        <v>11086.25</v>
      </c>
      <c r="P277" s="23">
        <f t="shared" si="100"/>
        <v>11760</v>
      </c>
      <c r="Q277" s="23">
        <f t="shared" si="101"/>
        <v>1960</v>
      </c>
      <c r="R277" s="23">
        <f t="shared" si="102"/>
        <v>1286.25</v>
      </c>
      <c r="S277" s="2">
        <f t="shared" si="103"/>
        <v>25200</v>
      </c>
      <c r="T277" s="23">
        <f t="shared" si="104"/>
        <v>27562.5</v>
      </c>
      <c r="U277" s="23">
        <f t="shared" si="96"/>
        <v>78855</v>
      </c>
    </row>
    <row r="278" spans="7:21" ht="12.75">
      <c r="G278" s="17"/>
      <c r="H278" s="2"/>
      <c r="I278" s="37">
        <f aca="true" t="shared" si="105" ref="I278:N278">SUM(I240:I277)</f>
        <v>7277.775</v>
      </c>
      <c r="J278" s="37">
        <f t="shared" si="105"/>
        <v>11609.599999999999</v>
      </c>
      <c r="K278" s="37">
        <f t="shared" si="105"/>
        <v>11609.599999999999</v>
      </c>
      <c r="L278" s="37">
        <f t="shared" si="105"/>
        <v>7277.775</v>
      </c>
      <c r="M278" s="38">
        <f t="shared" si="105"/>
        <v>208972.8</v>
      </c>
      <c r="N278" s="39">
        <f t="shared" si="105"/>
        <v>130999.95000000003</v>
      </c>
      <c r="O278" s="137">
        <f aca="true" t="shared" si="106" ref="O278:T278">SUM(O240:O277)</f>
        <v>1317277.2749999997</v>
      </c>
      <c r="P278" s="130">
        <f t="shared" si="106"/>
        <v>975206.3999999998</v>
      </c>
      <c r="Q278" s="130">
        <f t="shared" si="106"/>
        <v>162534.4</v>
      </c>
      <c r="R278" s="130">
        <f t="shared" si="106"/>
        <v>152833.275</v>
      </c>
      <c r="S278" s="130">
        <f t="shared" si="106"/>
        <v>2089728</v>
      </c>
      <c r="T278" s="130">
        <f t="shared" si="106"/>
        <v>3274998.75</v>
      </c>
      <c r="U278" s="130">
        <f t="shared" si="96"/>
        <v>7972578.1</v>
      </c>
    </row>
    <row r="279" spans="8:21" ht="12.75">
      <c r="H279" s="2"/>
      <c r="I279" s="2"/>
      <c r="J279" s="2"/>
      <c r="K279" s="2"/>
      <c r="L279" s="2"/>
      <c r="M279" s="30"/>
      <c r="N279" s="33"/>
      <c r="O279" s="26"/>
      <c r="P279" s="23"/>
      <c r="Q279" s="23"/>
      <c r="R279" s="23"/>
      <c r="S279" s="2"/>
      <c r="T279" s="23"/>
      <c r="U279" s="23"/>
    </row>
    <row r="280" spans="1:21" ht="12.75">
      <c r="A280" s="76" t="s">
        <v>940</v>
      </c>
      <c r="B280" s="2" t="s">
        <v>833</v>
      </c>
      <c r="C280" s="2" t="s">
        <v>1238</v>
      </c>
      <c r="D280" s="2" t="s">
        <v>864</v>
      </c>
      <c r="E280" s="2" t="s">
        <v>831</v>
      </c>
      <c r="F280" s="2">
        <v>6930</v>
      </c>
      <c r="G280" s="2">
        <v>7</v>
      </c>
      <c r="H280" s="2">
        <v>8</v>
      </c>
      <c r="I280" s="22">
        <f aca="true" t="shared" si="107" ref="I280:I303">PRODUCT((F280*0.05),G280)</f>
        <v>2425.5</v>
      </c>
      <c r="J280" s="22">
        <f aca="true" t="shared" si="108" ref="J280:J303">PRODUCT((F280*0.05),H280)</f>
        <v>2772</v>
      </c>
      <c r="K280" s="22">
        <f>PRODUCT((F280*0.05),H280)</f>
        <v>2772</v>
      </c>
      <c r="L280" s="22">
        <f>PRODUCT((F280*0.05),G280)</f>
        <v>2425.5</v>
      </c>
      <c r="M280" s="29">
        <f aca="true" t="shared" si="109" ref="M280:M303">PRODUCT((F280*0.9),H280)</f>
        <v>49896</v>
      </c>
      <c r="N280" s="32">
        <f aca="true" t="shared" si="110" ref="N280:N303">PRODUCT(F280*0.9,G280)</f>
        <v>43659</v>
      </c>
      <c r="O280" s="26">
        <f t="shared" si="99"/>
        <v>439015.5</v>
      </c>
      <c r="P280" s="23">
        <f t="shared" si="100"/>
        <v>232848</v>
      </c>
      <c r="Q280" s="23">
        <f t="shared" si="101"/>
        <v>38808</v>
      </c>
      <c r="R280" s="23">
        <f t="shared" si="102"/>
        <v>50935.5</v>
      </c>
      <c r="S280" s="2">
        <f t="shared" si="103"/>
        <v>498960</v>
      </c>
      <c r="T280" s="23">
        <f t="shared" si="104"/>
        <v>1091475</v>
      </c>
      <c r="U280" s="23">
        <f aca="true" t="shared" si="111" ref="U280:U304">SUM(O280:T280)</f>
        <v>2352042</v>
      </c>
    </row>
    <row r="281" spans="1:21" ht="12.75">
      <c r="A281" s="368" t="s">
        <v>457</v>
      </c>
      <c r="B281" s="359" t="s">
        <v>1675</v>
      </c>
      <c r="C281" s="414" t="s">
        <v>1674</v>
      </c>
      <c r="D281" s="383" t="s">
        <v>1673</v>
      </c>
      <c r="E281" s="375" t="s">
        <v>465</v>
      </c>
      <c r="F281" s="414" t="s">
        <v>1682</v>
      </c>
      <c r="G281" s="396" t="s">
        <v>1826</v>
      </c>
      <c r="H281" s="397"/>
      <c r="I281" s="364" t="s">
        <v>1683</v>
      </c>
      <c r="J281" s="364"/>
      <c r="K281" s="364"/>
      <c r="L281" s="364"/>
      <c r="M281" s="364"/>
      <c r="N281" s="364"/>
      <c r="O281" s="423" t="s">
        <v>1824</v>
      </c>
      <c r="P281" s="423"/>
      <c r="Q281" s="423"/>
      <c r="R281" s="423"/>
      <c r="S281" s="423"/>
      <c r="T281" s="423"/>
      <c r="U281" s="423"/>
    </row>
    <row r="282" spans="1:21" ht="12.75">
      <c r="A282" s="369"/>
      <c r="B282" s="360"/>
      <c r="C282" s="415"/>
      <c r="D282" s="362"/>
      <c r="E282" s="376"/>
      <c r="F282" s="415"/>
      <c r="G282" s="379"/>
      <c r="H282" s="413"/>
      <c r="I282" s="364"/>
      <c r="J282" s="364"/>
      <c r="K282" s="364"/>
      <c r="L282" s="364"/>
      <c r="M282" s="364"/>
      <c r="N282" s="364"/>
      <c r="O282" s="424"/>
      <c r="P282" s="424"/>
      <c r="Q282" s="424"/>
      <c r="R282" s="424"/>
      <c r="S282" s="424"/>
      <c r="T282" s="424"/>
      <c r="U282" s="424"/>
    </row>
    <row r="283" spans="1:21" ht="12.75">
      <c r="A283" s="369"/>
      <c r="B283" s="360"/>
      <c r="C283" s="415"/>
      <c r="D283" s="362"/>
      <c r="E283" s="376"/>
      <c r="F283" s="415"/>
      <c r="G283" s="359" t="s">
        <v>1678</v>
      </c>
      <c r="H283" s="359" t="s">
        <v>1679</v>
      </c>
      <c r="I283" s="414" t="s">
        <v>1688</v>
      </c>
      <c r="J283" s="414" t="s">
        <v>1689</v>
      </c>
      <c r="K283" s="414" t="s">
        <v>1684</v>
      </c>
      <c r="L283" s="414" t="s">
        <v>1687</v>
      </c>
      <c r="M283" s="414" t="s">
        <v>1685</v>
      </c>
      <c r="N283" s="417" t="s">
        <v>1686</v>
      </c>
      <c r="O283" s="420" t="s">
        <v>1688</v>
      </c>
      <c r="P283" s="414" t="s">
        <v>1689</v>
      </c>
      <c r="Q283" s="414" t="s">
        <v>1684</v>
      </c>
      <c r="R283" s="414" t="s">
        <v>1687</v>
      </c>
      <c r="S283" s="414" t="s">
        <v>1685</v>
      </c>
      <c r="T283" s="414" t="s">
        <v>1686</v>
      </c>
      <c r="U283" s="399" t="s">
        <v>1696</v>
      </c>
    </row>
    <row r="284" spans="1:21" ht="12.75">
      <c r="A284" s="369"/>
      <c r="B284" s="360"/>
      <c r="C284" s="415"/>
      <c r="D284" s="362"/>
      <c r="E284" s="376"/>
      <c r="F284" s="415"/>
      <c r="G284" s="360"/>
      <c r="H284" s="360"/>
      <c r="I284" s="415"/>
      <c r="J284" s="415"/>
      <c r="K284" s="415"/>
      <c r="L284" s="415"/>
      <c r="M284" s="415"/>
      <c r="N284" s="418"/>
      <c r="O284" s="421"/>
      <c r="P284" s="415"/>
      <c r="Q284" s="415"/>
      <c r="R284" s="415"/>
      <c r="S284" s="415"/>
      <c r="T284" s="415"/>
      <c r="U284" s="400"/>
    </row>
    <row r="285" spans="1:21" ht="12.75">
      <c r="A285" s="369"/>
      <c r="B285" s="360"/>
      <c r="C285" s="415"/>
      <c r="D285" s="362"/>
      <c r="E285" s="376"/>
      <c r="F285" s="415"/>
      <c r="G285" s="360"/>
      <c r="H285" s="360"/>
      <c r="I285" s="415"/>
      <c r="J285" s="415"/>
      <c r="K285" s="415"/>
      <c r="L285" s="415"/>
      <c r="M285" s="415"/>
      <c r="N285" s="418"/>
      <c r="O285" s="421"/>
      <c r="P285" s="415"/>
      <c r="Q285" s="415"/>
      <c r="R285" s="415"/>
      <c r="S285" s="415"/>
      <c r="T285" s="415"/>
      <c r="U285" s="400"/>
    </row>
    <row r="286" spans="1:21" ht="12.75">
      <c r="A286" s="369"/>
      <c r="B286" s="360"/>
      <c r="C286" s="415"/>
      <c r="D286" s="362"/>
      <c r="E286" s="376"/>
      <c r="F286" s="415"/>
      <c r="G286" s="360"/>
      <c r="H286" s="360"/>
      <c r="I286" s="415"/>
      <c r="J286" s="415"/>
      <c r="K286" s="415"/>
      <c r="L286" s="415"/>
      <c r="M286" s="415"/>
      <c r="N286" s="418"/>
      <c r="O286" s="421"/>
      <c r="P286" s="415"/>
      <c r="Q286" s="415"/>
      <c r="R286" s="415"/>
      <c r="S286" s="415"/>
      <c r="T286" s="415"/>
      <c r="U286" s="400"/>
    </row>
    <row r="287" spans="1:21" ht="12.75">
      <c r="A287" s="369"/>
      <c r="B287" s="360"/>
      <c r="C287" s="415"/>
      <c r="D287" s="362"/>
      <c r="E287" s="376"/>
      <c r="F287" s="415"/>
      <c r="G287" s="360"/>
      <c r="H287" s="360"/>
      <c r="I287" s="415"/>
      <c r="J287" s="415"/>
      <c r="K287" s="415"/>
      <c r="L287" s="415"/>
      <c r="M287" s="415"/>
      <c r="N287" s="418"/>
      <c r="O287" s="421"/>
      <c r="P287" s="415"/>
      <c r="Q287" s="415"/>
      <c r="R287" s="415"/>
      <c r="S287" s="415"/>
      <c r="T287" s="415"/>
      <c r="U287" s="400"/>
    </row>
    <row r="288" spans="1:21" ht="12.75">
      <c r="A288" s="370"/>
      <c r="B288" s="361"/>
      <c r="C288" s="416"/>
      <c r="D288" s="363"/>
      <c r="E288" s="377"/>
      <c r="F288" s="416"/>
      <c r="G288" s="361"/>
      <c r="H288" s="361"/>
      <c r="I288" s="416"/>
      <c r="J288" s="416"/>
      <c r="K288" s="416"/>
      <c r="L288" s="416"/>
      <c r="M288" s="416"/>
      <c r="N288" s="419"/>
      <c r="O288" s="422"/>
      <c r="P288" s="416"/>
      <c r="Q288" s="416"/>
      <c r="R288" s="416"/>
      <c r="S288" s="416"/>
      <c r="T288" s="416"/>
      <c r="U288" s="400"/>
    </row>
    <row r="289" spans="1:21" ht="12.75">
      <c r="A289" s="11"/>
      <c r="B289" s="13"/>
      <c r="C289" s="14"/>
      <c r="D289" s="13"/>
      <c r="E289" s="12"/>
      <c r="F289" s="14"/>
      <c r="G289" s="14"/>
      <c r="H289" s="14"/>
      <c r="I289" s="21">
        <v>0.05</v>
      </c>
      <c r="J289" s="21">
        <v>0.05</v>
      </c>
      <c r="K289" s="21">
        <v>0.05</v>
      </c>
      <c r="L289" s="21">
        <v>0.05</v>
      </c>
      <c r="M289" s="28">
        <v>0.9</v>
      </c>
      <c r="N289" s="31">
        <v>0.9</v>
      </c>
      <c r="O289" s="25" t="s">
        <v>1690</v>
      </c>
      <c r="P289" s="24" t="s">
        <v>1691</v>
      </c>
      <c r="Q289" s="24" t="s">
        <v>1692</v>
      </c>
      <c r="R289" s="24" t="s">
        <v>1693</v>
      </c>
      <c r="S289" s="24" t="s">
        <v>1694</v>
      </c>
      <c r="T289" s="24" t="s">
        <v>1695</v>
      </c>
      <c r="U289" s="401"/>
    </row>
    <row r="290" spans="1:21" ht="12.75">
      <c r="A290" s="76" t="s">
        <v>955</v>
      </c>
      <c r="B290" s="2" t="s">
        <v>833</v>
      </c>
      <c r="C290" s="2" t="s">
        <v>1538</v>
      </c>
      <c r="D290" s="2" t="s">
        <v>848</v>
      </c>
      <c r="E290" s="2" t="s">
        <v>846</v>
      </c>
      <c r="F290" s="2">
        <v>897</v>
      </c>
      <c r="G290" s="17">
        <v>4.5</v>
      </c>
      <c r="H290" s="2">
        <v>8</v>
      </c>
      <c r="I290" s="22">
        <f t="shared" si="107"/>
        <v>201.82500000000002</v>
      </c>
      <c r="J290" s="22">
        <f t="shared" si="108"/>
        <v>358.8</v>
      </c>
      <c r="K290" s="22">
        <f aca="true" t="shared" si="112" ref="K290:K303">PRODUCT((F290*0.05),H290)</f>
        <v>358.8</v>
      </c>
      <c r="L290" s="22">
        <f aca="true" t="shared" si="113" ref="L290:L303">PRODUCT((F290*0.05),G290)</f>
        <v>201.82500000000002</v>
      </c>
      <c r="M290" s="29">
        <f t="shared" si="109"/>
        <v>6458.400000000001</v>
      </c>
      <c r="N290" s="32">
        <f t="shared" si="110"/>
        <v>3632.8500000000004</v>
      </c>
      <c r="O290" s="26">
        <f t="shared" si="99"/>
        <v>36530.325000000004</v>
      </c>
      <c r="P290" s="23">
        <f t="shared" si="100"/>
        <v>30139.2</v>
      </c>
      <c r="Q290" s="23">
        <f t="shared" si="101"/>
        <v>5023.2</v>
      </c>
      <c r="R290" s="23">
        <f t="shared" si="102"/>
        <v>4238.325000000001</v>
      </c>
      <c r="S290" s="2">
        <f t="shared" si="103"/>
        <v>64584.00000000001</v>
      </c>
      <c r="T290" s="23">
        <f t="shared" si="104"/>
        <v>90821.25000000001</v>
      </c>
      <c r="U290" s="23">
        <f t="shared" si="111"/>
        <v>231336.30000000005</v>
      </c>
    </row>
    <row r="291" spans="1:21" ht="12.75">
      <c r="A291" s="76" t="s">
        <v>957</v>
      </c>
      <c r="B291" s="2" t="s">
        <v>833</v>
      </c>
      <c r="C291" s="2" t="s">
        <v>1539</v>
      </c>
      <c r="D291" s="2" t="s">
        <v>849</v>
      </c>
      <c r="E291" s="2" t="s">
        <v>850</v>
      </c>
      <c r="F291" s="2">
        <v>745</v>
      </c>
      <c r="G291" s="17">
        <v>4.5</v>
      </c>
      <c r="H291" s="2">
        <v>8</v>
      </c>
      <c r="I291" s="22">
        <f t="shared" si="107"/>
        <v>167.625</v>
      </c>
      <c r="J291" s="22">
        <f t="shared" si="108"/>
        <v>298</v>
      </c>
      <c r="K291" s="22">
        <f t="shared" si="112"/>
        <v>298</v>
      </c>
      <c r="L291" s="22">
        <f t="shared" si="113"/>
        <v>167.625</v>
      </c>
      <c r="M291" s="29">
        <f t="shared" si="109"/>
        <v>5364</v>
      </c>
      <c r="N291" s="32">
        <f t="shared" si="110"/>
        <v>3017.25</v>
      </c>
      <c r="O291" s="26">
        <f t="shared" si="99"/>
        <v>30340.125</v>
      </c>
      <c r="P291" s="23">
        <f t="shared" si="100"/>
        <v>25032</v>
      </c>
      <c r="Q291" s="23">
        <f t="shared" si="101"/>
        <v>4172</v>
      </c>
      <c r="R291" s="23">
        <f t="shared" si="102"/>
        <v>3520.125</v>
      </c>
      <c r="S291" s="2">
        <f t="shared" si="103"/>
        <v>53640</v>
      </c>
      <c r="T291" s="23">
        <f t="shared" si="104"/>
        <v>75431.25</v>
      </c>
      <c r="U291" s="23">
        <f t="shared" si="111"/>
        <v>192135.5</v>
      </c>
    </row>
    <row r="292" spans="1:21" ht="12.75">
      <c r="A292" s="76" t="s">
        <v>962</v>
      </c>
      <c r="B292" s="2" t="s">
        <v>833</v>
      </c>
      <c r="C292" s="2" t="s">
        <v>1541</v>
      </c>
      <c r="D292" s="2" t="s">
        <v>853</v>
      </c>
      <c r="E292" s="2" t="s">
        <v>350</v>
      </c>
      <c r="F292" s="2">
        <v>870</v>
      </c>
      <c r="G292" s="17">
        <v>4.5</v>
      </c>
      <c r="H292" s="2">
        <v>8</v>
      </c>
      <c r="I292" s="22">
        <f t="shared" si="107"/>
        <v>195.75</v>
      </c>
      <c r="J292" s="22">
        <f t="shared" si="108"/>
        <v>348</v>
      </c>
      <c r="K292" s="22">
        <f t="shared" si="112"/>
        <v>348</v>
      </c>
      <c r="L292" s="22">
        <f t="shared" si="113"/>
        <v>195.75</v>
      </c>
      <c r="M292" s="29">
        <f t="shared" si="109"/>
        <v>6264</v>
      </c>
      <c r="N292" s="32">
        <f t="shared" si="110"/>
        <v>3523.5</v>
      </c>
      <c r="O292" s="26">
        <f t="shared" si="99"/>
        <v>35430.75</v>
      </c>
      <c r="P292" s="23">
        <f t="shared" si="100"/>
        <v>29232</v>
      </c>
      <c r="Q292" s="23">
        <f t="shared" si="101"/>
        <v>4872</v>
      </c>
      <c r="R292" s="23">
        <f t="shared" si="102"/>
        <v>4110.75</v>
      </c>
      <c r="S292" s="2">
        <f t="shared" si="103"/>
        <v>62640</v>
      </c>
      <c r="T292" s="23">
        <f t="shared" si="104"/>
        <v>88087.5</v>
      </c>
      <c r="U292" s="23">
        <f t="shared" si="111"/>
        <v>224373</v>
      </c>
    </row>
    <row r="293" spans="1:21" ht="12.75">
      <c r="A293" s="76" t="s">
        <v>972</v>
      </c>
      <c r="B293" s="2" t="s">
        <v>833</v>
      </c>
      <c r="C293" s="2" t="s">
        <v>1543</v>
      </c>
      <c r="D293" s="2" t="s">
        <v>858</v>
      </c>
      <c r="E293" s="2" t="s">
        <v>828</v>
      </c>
      <c r="F293" s="2">
        <v>350</v>
      </c>
      <c r="G293" s="17">
        <v>4.5</v>
      </c>
      <c r="H293" s="2">
        <v>8</v>
      </c>
      <c r="I293" s="22">
        <f t="shared" si="107"/>
        <v>78.75</v>
      </c>
      <c r="J293" s="22">
        <f t="shared" si="108"/>
        <v>140</v>
      </c>
      <c r="K293" s="22">
        <f t="shared" si="112"/>
        <v>140</v>
      </c>
      <c r="L293" s="22">
        <f t="shared" si="113"/>
        <v>78.75</v>
      </c>
      <c r="M293" s="29">
        <f t="shared" si="109"/>
        <v>2520</v>
      </c>
      <c r="N293" s="32">
        <f t="shared" si="110"/>
        <v>1417.5</v>
      </c>
      <c r="O293" s="26">
        <f t="shared" si="99"/>
        <v>14253.75</v>
      </c>
      <c r="P293" s="23">
        <f t="shared" si="100"/>
        <v>11760</v>
      </c>
      <c r="Q293" s="23">
        <f t="shared" si="101"/>
        <v>1960</v>
      </c>
      <c r="R293" s="23">
        <f t="shared" si="102"/>
        <v>1653.75</v>
      </c>
      <c r="S293" s="2">
        <f t="shared" si="103"/>
        <v>25200</v>
      </c>
      <c r="T293" s="23">
        <f t="shared" si="104"/>
        <v>35437.5</v>
      </c>
      <c r="U293" s="23">
        <f t="shared" si="111"/>
        <v>90265</v>
      </c>
    </row>
    <row r="294" spans="1:21" ht="12.75">
      <c r="A294" s="76" t="s">
        <v>980</v>
      </c>
      <c r="B294" s="2" t="s">
        <v>833</v>
      </c>
      <c r="C294" s="2" t="s">
        <v>1545</v>
      </c>
      <c r="D294" s="2" t="s">
        <v>863</v>
      </c>
      <c r="E294" s="2" t="s">
        <v>866</v>
      </c>
      <c r="F294" s="2">
        <v>467</v>
      </c>
      <c r="G294" s="17">
        <v>4.5</v>
      </c>
      <c r="H294" s="2">
        <v>8</v>
      </c>
      <c r="I294" s="22">
        <f t="shared" si="107"/>
        <v>105.075</v>
      </c>
      <c r="J294" s="22">
        <f t="shared" si="108"/>
        <v>186.8</v>
      </c>
      <c r="K294" s="22">
        <f t="shared" si="112"/>
        <v>186.8</v>
      </c>
      <c r="L294" s="22">
        <f t="shared" si="113"/>
        <v>105.075</v>
      </c>
      <c r="M294" s="29">
        <f t="shared" si="109"/>
        <v>3362.4</v>
      </c>
      <c r="N294" s="32">
        <f t="shared" si="110"/>
        <v>1891.3500000000001</v>
      </c>
      <c r="O294" s="26">
        <f t="shared" si="99"/>
        <v>19018.575</v>
      </c>
      <c r="P294" s="23">
        <f t="shared" si="100"/>
        <v>15691.2</v>
      </c>
      <c r="Q294" s="23">
        <f t="shared" si="101"/>
        <v>2615.2000000000003</v>
      </c>
      <c r="R294" s="23">
        <f t="shared" si="102"/>
        <v>2206.5750000000003</v>
      </c>
      <c r="S294" s="2">
        <f t="shared" si="103"/>
        <v>33624</v>
      </c>
      <c r="T294" s="23">
        <f t="shared" si="104"/>
        <v>47283.75</v>
      </c>
      <c r="U294" s="23">
        <f t="shared" si="111"/>
        <v>120439.29999999999</v>
      </c>
    </row>
    <row r="295" spans="1:21" ht="12.75">
      <c r="A295" s="76" t="s">
        <v>986</v>
      </c>
      <c r="B295" s="2" t="s">
        <v>833</v>
      </c>
      <c r="C295" s="2" t="s">
        <v>1547</v>
      </c>
      <c r="D295" s="2" t="s">
        <v>870</v>
      </c>
      <c r="E295" s="2" t="s">
        <v>876</v>
      </c>
      <c r="F295" s="2">
        <v>200</v>
      </c>
      <c r="G295" s="17">
        <v>4.5</v>
      </c>
      <c r="H295" s="2">
        <v>8</v>
      </c>
      <c r="I295" s="22">
        <f t="shared" si="107"/>
        <v>45</v>
      </c>
      <c r="J295" s="22">
        <f t="shared" si="108"/>
        <v>80</v>
      </c>
      <c r="K295" s="22">
        <f t="shared" si="112"/>
        <v>80</v>
      </c>
      <c r="L295" s="22">
        <f t="shared" si="113"/>
        <v>45</v>
      </c>
      <c r="M295" s="29">
        <f t="shared" si="109"/>
        <v>1440</v>
      </c>
      <c r="N295" s="32">
        <f t="shared" si="110"/>
        <v>810</v>
      </c>
      <c r="O295" s="26">
        <f t="shared" si="99"/>
        <v>8145</v>
      </c>
      <c r="P295" s="23">
        <f t="shared" si="100"/>
        <v>6720</v>
      </c>
      <c r="Q295" s="23">
        <f t="shared" si="101"/>
        <v>1120</v>
      </c>
      <c r="R295" s="23">
        <f t="shared" si="102"/>
        <v>945</v>
      </c>
      <c r="S295" s="2">
        <f t="shared" si="103"/>
        <v>14400</v>
      </c>
      <c r="T295" s="23">
        <f t="shared" si="104"/>
        <v>20250</v>
      </c>
      <c r="U295" s="23">
        <f t="shared" si="111"/>
        <v>51580</v>
      </c>
    </row>
    <row r="296" spans="1:21" ht="12.75">
      <c r="A296" s="76" t="s">
        <v>988</v>
      </c>
      <c r="B296" s="2" t="s">
        <v>833</v>
      </c>
      <c r="C296" s="2" t="s">
        <v>1548</v>
      </c>
      <c r="D296" s="2" t="s">
        <v>873</v>
      </c>
      <c r="E296" s="2" t="s">
        <v>875</v>
      </c>
      <c r="F296" s="2">
        <v>789</v>
      </c>
      <c r="G296" s="17">
        <v>4.5</v>
      </c>
      <c r="H296" s="2">
        <v>8</v>
      </c>
      <c r="I296" s="22">
        <f t="shared" si="107"/>
        <v>177.525</v>
      </c>
      <c r="J296" s="22">
        <f t="shared" si="108"/>
        <v>315.6</v>
      </c>
      <c r="K296" s="22">
        <f t="shared" si="112"/>
        <v>315.6</v>
      </c>
      <c r="L296" s="22">
        <f t="shared" si="113"/>
        <v>177.525</v>
      </c>
      <c r="M296" s="29">
        <f t="shared" si="109"/>
        <v>5680.8</v>
      </c>
      <c r="N296" s="32">
        <f t="shared" si="110"/>
        <v>3195.4500000000003</v>
      </c>
      <c r="O296" s="26">
        <f t="shared" si="99"/>
        <v>32132.025</v>
      </c>
      <c r="P296" s="23">
        <f t="shared" si="100"/>
        <v>26510.4</v>
      </c>
      <c r="Q296" s="23">
        <f t="shared" si="101"/>
        <v>4418.400000000001</v>
      </c>
      <c r="R296" s="23">
        <f t="shared" si="102"/>
        <v>3728.025</v>
      </c>
      <c r="S296" s="2">
        <f t="shared" si="103"/>
        <v>56808</v>
      </c>
      <c r="T296" s="23">
        <f t="shared" si="104"/>
        <v>79886.25</v>
      </c>
      <c r="U296" s="23">
        <f t="shared" si="111"/>
        <v>203483.1</v>
      </c>
    </row>
    <row r="297" spans="1:21" ht="12.75">
      <c r="A297" s="76" t="s">
        <v>994</v>
      </c>
      <c r="B297" s="2" t="s">
        <v>833</v>
      </c>
      <c r="C297" s="2" t="s">
        <v>1550</v>
      </c>
      <c r="D297" s="2" t="s">
        <v>880</v>
      </c>
      <c r="E297" s="2" t="s">
        <v>881</v>
      </c>
      <c r="F297" s="2">
        <v>390</v>
      </c>
      <c r="G297" s="17">
        <v>4.5</v>
      </c>
      <c r="H297" s="2">
        <v>8</v>
      </c>
      <c r="I297" s="22">
        <f t="shared" si="107"/>
        <v>87.75</v>
      </c>
      <c r="J297" s="22">
        <f t="shared" si="108"/>
        <v>156</v>
      </c>
      <c r="K297" s="22">
        <f t="shared" si="112"/>
        <v>156</v>
      </c>
      <c r="L297" s="22">
        <f t="shared" si="113"/>
        <v>87.75</v>
      </c>
      <c r="M297" s="29">
        <f t="shared" si="109"/>
        <v>2808</v>
      </c>
      <c r="N297" s="32">
        <f t="shared" si="110"/>
        <v>1579.5</v>
      </c>
      <c r="O297" s="26">
        <f t="shared" si="99"/>
        <v>15882.75</v>
      </c>
      <c r="P297" s="23">
        <f t="shared" si="100"/>
        <v>13104</v>
      </c>
      <c r="Q297" s="23">
        <f t="shared" si="101"/>
        <v>2184</v>
      </c>
      <c r="R297" s="23">
        <f t="shared" si="102"/>
        <v>1842.75</v>
      </c>
      <c r="S297" s="2">
        <f t="shared" si="103"/>
        <v>28080</v>
      </c>
      <c r="T297" s="23">
        <f t="shared" si="104"/>
        <v>39487.5</v>
      </c>
      <c r="U297" s="23">
        <f t="shared" si="111"/>
        <v>100581</v>
      </c>
    </row>
    <row r="298" spans="1:21" ht="12.75">
      <c r="A298" s="76" t="s">
        <v>998</v>
      </c>
      <c r="B298" s="2" t="s">
        <v>833</v>
      </c>
      <c r="C298" s="2" t="s">
        <v>1551</v>
      </c>
      <c r="D298" s="2" t="s">
        <v>883</v>
      </c>
      <c r="E298" s="2" t="s">
        <v>885</v>
      </c>
      <c r="F298" s="2">
        <v>388</v>
      </c>
      <c r="G298" s="17">
        <v>4.5</v>
      </c>
      <c r="H298" s="2">
        <v>8</v>
      </c>
      <c r="I298" s="22">
        <f t="shared" si="107"/>
        <v>87.30000000000001</v>
      </c>
      <c r="J298" s="22">
        <f t="shared" si="108"/>
        <v>155.20000000000002</v>
      </c>
      <c r="K298" s="22">
        <f t="shared" si="112"/>
        <v>155.20000000000002</v>
      </c>
      <c r="L298" s="22">
        <f t="shared" si="113"/>
        <v>87.30000000000001</v>
      </c>
      <c r="M298" s="29">
        <f t="shared" si="109"/>
        <v>2793.6</v>
      </c>
      <c r="N298" s="32">
        <f t="shared" si="110"/>
        <v>1571.3999999999999</v>
      </c>
      <c r="O298" s="26">
        <f t="shared" si="99"/>
        <v>15801.300000000003</v>
      </c>
      <c r="P298" s="23">
        <f t="shared" si="100"/>
        <v>13036.800000000001</v>
      </c>
      <c r="Q298" s="23">
        <f t="shared" si="101"/>
        <v>2172.8</v>
      </c>
      <c r="R298" s="23">
        <f t="shared" si="102"/>
        <v>1833.3000000000002</v>
      </c>
      <c r="S298" s="2">
        <f t="shared" si="103"/>
        <v>27936</v>
      </c>
      <c r="T298" s="23">
        <f t="shared" si="104"/>
        <v>39285</v>
      </c>
      <c r="U298" s="23">
        <f t="shared" si="111"/>
        <v>100065.20000000001</v>
      </c>
    </row>
    <row r="299" spans="1:21" ht="12.75">
      <c r="A299" s="76" t="s">
        <v>1003</v>
      </c>
      <c r="B299" s="2" t="s">
        <v>833</v>
      </c>
      <c r="C299" s="2" t="s">
        <v>1241</v>
      </c>
      <c r="D299" s="2" t="s">
        <v>888</v>
      </c>
      <c r="E299" s="2" t="s">
        <v>890</v>
      </c>
      <c r="F299" s="2">
        <v>788</v>
      </c>
      <c r="G299" s="17">
        <v>4.5</v>
      </c>
      <c r="H299" s="2">
        <v>8</v>
      </c>
      <c r="I299" s="22">
        <f t="shared" si="107"/>
        <v>177.3</v>
      </c>
      <c r="J299" s="22">
        <f t="shared" si="108"/>
        <v>315.20000000000005</v>
      </c>
      <c r="K299" s="22">
        <f t="shared" si="112"/>
        <v>315.20000000000005</v>
      </c>
      <c r="L299" s="22">
        <f t="shared" si="113"/>
        <v>177.3</v>
      </c>
      <c r="M299" s="29">
        <f t="shared" si="109"/>
        <v>5673.6</v>
      </c>
      <c r="N299" s="32">
        <f t="shared" si="110"/>
        <v>3191.4</v>
      </c>
      <c r="O299" s="26">
        <f t="shared" si="99"/>
        <v>32091.300000000003</v>
      </c>
      <c r="P299" s="23">
        <f t="shared" si="100"/>
        <v>26476.800000000003</v>
      </c>
      <c r="Q299" s="23">
        <f t="shared" si="101"/>
        <v>4412.800000000001</v>
      </c>
      <c r="R299" s="23">
        <f t="shared" si="102"/>
        <v>3723.3</v>
      </c>
      <c r="S299" s="2">
        <f t="shared" si="103"/>
        <v>56736</v>
      </c>
      <c r="T299" s="23">
        <f t="shared" si="104"/>
        <v>79785</v>
      </c>
      <c r="U299" s="23">
        <f t="shared" si="111"/>
        <v>203225.2</v>
      </c>
    </row>
    <row r="300" spans="1:21" ht="12.75">
      <c r="A300" s="76" t="s">
        <v>1007</v>
      </c>
      <c r="B300" s="2" t="s">
        <v>833</v>
      </c>
      <c r="C300" s="2" t="s">
        <v>1242</v>
      </c>
      <c r="D300" s="2" t="s">
        <v>892</v>
      </c>
      <c r="E300" s="2" t="s">
        <v>894</v>
      </c>
      <c r="F300" s="2">
        <v>850</v>
      </c>
      <c r="G300" s="17">
        <v>4.5</v>
      </c>
      <c r="H300" s="2">
        <v>8</v>
      </c>
      <c r="I300" s="22">
        <f t="shared" si="107"/>
        <v>191.25</v>
      </c>
      <c r="J300" s="22">
        <f t="shared" si="108"/>
        <v>340</v>
      </c>
      <c r="K300" s="22">
        <f t="shared" si="112"/>
        <v>340</v>
      </c>
      <c r="L300" s="22">
        <f t="shared" si="113"/>
        <v>191.25</v>
      </c>
      <c r="M300" s="29">
        <f t="shared" si="109"/>
        <v>6120</v>
      </c>
      <c r="N300" s="32">
        <f t="shared" si="110"/>
        <v>3442.5</v>
      </c>
      <c r="O300" s="26">
        <f t="shared" si="99"/>
        <v>34616.25</v>
      </c>
      <c r="P300" s="23">
        <f t="shared" si="100"/>
        <v>28560</v>
      </c>
      <c r="Q300" s="23">
        <f t="shared" si="101"/>
        <v>4760</v>
      </c>
      <c r="R300" s="23">
        <f t="shared" si="102"/>
        <v>4016.25</v>
      </c>
      <c r="S300" s="2">
        <f t="shared" si="103"/>
        <v>61200</v>
      </c>
      <c r="T300" s="23">
        <f t="shared" si="104"/>
        <v>86062.5</v>
      </c>
      <c r="U300" s="23">
        <f t="shared" si="111"/>
        <v>219215</v>
      </c>
    </row>
    <row r="301" spans="1:21" ht="12.75">
      <c r="A301" s="76" t="s">
        <v>1014</v>
      </c>
      <c r="B301" s="2" t="s">
        <v>833</v>
      </c>
      <c r="C301" s="2" t="s">
        <v>1244</v>
      </c>
      <c r="D301" s="2" t="s">
        <v>898</v>
      </c>
      <c r="E301" s="2" t="s">
        <v>755</v>
      </c>
      <c r="F301" s="2">
        <v>504</v>
      </c>
      <c r="G301" s="17">
        <v>4.5</v>
      </c>
      <c r="H301" s="2">
        <v>8</v>
      </c>
      <c r="I301" s="22">
        <f t="shared" si="107"/>
        <v>113.4</v>
      </c>
      <c r="J301" s="22">
        <f t="shared" si="108"/>
        <v>201.60000000000002</v>
      </c>
      <c r="K301" s="22">
        <f t="shared" si="112"/>
        <v>201.60000000000002</v>
      </c>
      <c r="L301" s="22">
        <f t="shared" si="113"/>
        <v>113.4</v>
      </c>
      <c r="M301" s="29">
        <f t="shared" si="109"/>
        <v>3628.8</v>
      </c>
      <c r="N301" s="32">
        <f t="shared" si="110"/>
        <v>2041.2</v>
      </c>
      <c r="O301" s="26">
        <f t="shared" si="99"/>
        <v>20525.4</v>
      </c>
      <c r="P301" s="23">
        <f t="shared" si="100"/>
        <v>16934.4</v>
      </c>
      <c r="Q301" s="23">
        <f t="shared" si="101"/>
        <v>2822.4000000000005</v>
      </c>
      <c r="R301" s="23">
        <f t="shared" si="102"/>
        <v>2381.4</v>
      </c>
      <c r="S301" s="2">
        <f t="shared" si="103"/>
        <v>36288</v>
      </c>
      <c r="T301" s="23">
        <f t="shared" si="104"/>
        <v>51030</v>
      </c>
      <c r="U301" s="23">
        <f t="shared" si="111"/>
        <v>129981.6</v>
      </c>
    </row>
    <row r="302" spans="1:21" ht="12.75">
      <c r="A302" s="76" t="s">
        <v>1614</v>
      </c>
      <c r="B302" s="2" t="s">
        <v>833</v>
      </c>
      <c r="C302" s="2" t="s">
        <v>1245</v>
      </c>
      <c r="D302" s="2" t="s">
        <v>1069</v>
      </c>
      <c r="E302" s="2" t="s">
        <v>1093</v>
      </c>
      <c r="F302" s="2">
        <v>450</v>
      </c>
      <c r="G302" s="17">
        <v>3.5</v>
      </c>
      <c r="H302" s="2">
        <v>8</v>
      </c>
      <c r="I302" s="22">
        <f t="shared" si="107"/>
        <v>78.75</v>
      </c>
      <c r="J302" s="22">
        <f t="shared" si="108"/>
        <v>180</v>
      </c>
      <c r="K302" s="22">
        <f t="shared" si="112"/>
        <v>180</v>
      </c>
      <c r="L302" s="22">
        <f t="shared" si="113"/>
        <v>78.75</v>
      </c>
      <c r="M302" s="29">
        <f t="shared" si="109"/>
        <v>3240</v>
      </c>
      <c r="N302" s="32">
        <f t="shared" si="110"/>
        <v>1417.5</v>
      </c>
      <c r="O302" s="26">
        <f t="shared" si="99"/>
        <v>14253.75</v>
      </c>
      <c r="P302" s="23">
        <f t="shared" si="100"/>
        <v>15120</v>
      </c>
      <c r="Q302" s="23">
        <f t="shared" si="101"/>
        <v>2520</v>
      </c>
      <c r="R302" s="23">
        <f t="shared" si="102"/>
        <v>1653.75</v>
      </c>
      <c r="S302" s="2">
        <f t="shared" si="103"/>
        <v>32400</v>
      </c>
      <c r="T302" s="23">
        <f t="shared" si="104"/>
        <v>35437.5</v>
      </c>
      <c r="U302" s="23">
        <f t="shared" si="111"/>
        <v>101385</v>
      </c>
    </row>
    <row r="303" spans="1:21" ht="12.75">
      <c r="A303" s="76" t="s">
        <v>1019</v>
      </c>
      <c r="B303" s="2" t="s">
        <v>833</v>
      </c>
      <c r="C303" s="2" t="s">
        <v>1247</v>
      </c>
      <c r="D303" s="2" t="s">
        <v>1069</v>
      </c>
      <c r="E303" s="2" t="s">
        <v>1091</v>
      </c>
      <c r="F303" s="2">
        <v>350</v>
      </c>
      <c r="G303" s="17">
        <v>3.5</v>
      </c>
      <c r="H303" s="2">
        <v>8</v>
      </c>
      <c r="I303" s="22">
        <f t="shared" si="107"/>
        <v>61.25</v>
      </c>
      <c r="J303" s="22">
        <f t="shared" si="108"/>
        <v>140</v>
      </c>
      <c r="K303" s="22">
        <f t="shared" si="112"/>
        <v>140</v>
      </c>
      <c r="L303" s="22">
        <f t="shared" si="113"/>
        <v>61.25</v>
      </c>
      <c r="M303" s="29">
        <f t="shared" si="109"/>
        <v>2520</v>
      </c>
      <c r="N303" s="32">
        <f t="shared" si="110"/>
        <v>1102.5</v>
      </c>
      <c r="O303" s="26">
        <f t="shared" si="99"/>
        <v>11086.25</v>
      </c>
      <c r="P303" s="23">
        <f t="shared" si="100"/>
        <v>11760</v>
      </c>
      <c r="Q303" s="23">
        <f t="shared" si="101"/>
        <v>1960</v>
      </c>
      <c r="R303" s="23">
        <f t="shared" si="102"/>
        <v>1286.25</v>
      </c>
      <c r="S303" s="2">
        <f t="shared" si="103"/>
        <v>25200</v>
      </c>
      <c r="T303" s="23">
        <f t="shared" si="104"/>
        <v>27562.5</v>
      </c>
      <c r="U303" s="23">
        <f t="shared" si="111"/>
        <v>78855</v>
      </c>
    </row>
    <row r="304" spans="7:21" ht="12.75">
      <c r="G304" s="17"/>
      <c r="H304" s="2"/>
      <c r="I304" s="37">
        <f aca="true" t="shared" si="114" ref="I304:T304">SUM(I280:I303)</f>
        <v>4194.1</v>
      </c>
      <c r="J304" s="37">
        <f t="shared" si="114"/>
        <v>5987.250000000001</v>
      </c>
      <c r="K304" s="37">
        <f t="shared" si="114"/>
        <v>5987.250000000001</v>
      </c>
      <c r="L304" s="37">
        <f t="shared" si="114"/>
        <v>4194.1</v>
      </c>
      <c r="M304" s="38">
        <f t="shared" si="114"/>
        <v>107770.50000000001</v>
      </c>
      <c r="N304" s="39">
        <f t="shared" si="114"/>
        <v>75493.79999999999</v>
      </c>
      <c r="O304" s="137">
        <f t="shared" si="114"/>
        <v>759123.05</v>
      </c>
      <c r="P304" s="130">
        <f t="shared" si="114"/>
        <v>502924.80000000005</v>
      </c>
      <c r="Q304" s="130">
        <f t="shared" si="114"/>
        <v>83820.79999999999</v>
      </c>
      <c r="R304" s="130">
        <f t="shared" si="114"/>
        <v>88075.04999999999</v>
      </c>
      <c r="S304" s="130">
        <f t="shared" si="114"/>
        <v>1077696</v>
      </c>
      <c r="T304" s="130">
        <f t="shared" si="114"/>
        <v>1887322.5</v>
      </c>
      <c r="U304" s="130">
        <f t="shared" si="111"/>
        <v>4398962.2</v>
      </c>
    </row>
    <row r="305" spans="8:21" ht="12.75">
      <c r="H305" s="2"/>
      <c r="I305" s="2"/>
      <c r="J305" s="2"/>
      <c r="K305" s="2"/>
      <c r="L305" s="2"/>
      <c r="M305" s="30"/>
      <c r="N305" s="33"/>
      <c r="O305" s="26"/>
      <c r="P305" s="23"/>
      <c r="Q305" s="23"/>
      <c r="R305" s="23"/>
      <c r="S305" s="2"/>
      <c r="T305" s="23"/>
      <c r="U305" s="23"/>
    </row>
    <row r="306" spans="1:21" ht="12.75">
      <c r="A306" s="79" t="s">
        <v>1021</v>
      </c>
      <c r="B306" s="2" t="s">
        <v>904</v>
      </c>
      <c r="C306" s="2" t="s">
        <v>1263</v>
      </c>
      <c r="D306" s="2" t="s">
        <v>905</v>
      </c>
      <c r="E306" s="2" t="s">
        <v>907</v>
      </c>
      <c r="F306" s="2">
        <v>5160</v>
      </c>
      <c r="G306" s="2">
        <v>7</v>
      </c>
      <c r="H306" s="2">
        <v>8</v>
      </c>
      <c r="I306" s="22">
        <f aca="true" t="shared" si="115" ref="I306:I321">PRODUCT((F306*0.05),G306)</f>
        <v>1806</v>
      </c>
      <c r="J306" s="22">
        <f aca="true" t="shared" si="116" ref="J306:J321">PRODUCT((F306*0.05),H306)</f>
        <v>2064</v>
      </c>
      <c r="K306" s="22">
        <f>PRODUCT((F306*0.05),H306)</f>
        <v>2064</v>
      </c>
      <c r="L306" s="22">
        <f>PRODUCT((F306*0.05),G306)</f>
        <v>1806</v>
      </c>
      <c r="M306" s="29">
        <f aca="true" t="shared" si="117" ref="M306:M321">PRODUCT((F306*0.9),H306)</f>
        <v>37152</v>
      </c>
      <c r="N306" s="32">
        <f aca="true" t="shared" si="118" ref="N306:N321">PRODUCT(F306*0.9,G306)</f>
        <v>32508</v>
      </c>
      <c r="O306" s="26">
        <f t="shared" si="99"/>
        <v>326886</v>
      </c>
      <c r="P306" s="23">
        <f t="shared" si="100"/>
        <v>173376</v>
      </c>
      <c r="Q306" s="23">
        <f t="shared" si="101"/>
        <v>28896</v>
      </c>
      <c r="R306" s="23">
        <f t="shared" si="102"/>
        <v>37926</v>
      </c>
      <c r="S306" s="2">
        <f t="shared" si="103"/>
        <v>371520</v>
      </c>
      <c r="T306" s="23">
        <f t="shared" si="104"/>
        <v>812700</v>
      </c>
      <c r="U306" s="23">
        <f aca="true" t="shared" si="119" ref="U306:U322">SUM(O306:T306)</f>
        <v>1751304</v>
      </c>
    </row>
    <row r="307" spans="1:21" ht="12.75">
      <c r="A307" s="79" t="s">
        <v>1031</v>
      </c>
      <c r="B307" s="2" t="s">
        <v>904</v>
      </c>
      <c r="C307" s="2" t="s">
        <v>1266</v>
      </c>
      <c r="D307" s="2" t="s">
        <v>915</v>
      </c>
      <c r="E307" s="2" t="s">
        <v>141</v>
      </c>
      <c r="F307" s="2">
        <v>626</v>
      </c>
      <c r="G307" s="17">
        <v>4.5</v>
      </c>
      <c r="H307" s="2">
        <v>8</v>
      </c>
      <c r="I307" s="22">
        <f t="shared" si="115"/>
        <v>140.85</v>
      </c>
      <c r="J307" s="22">
        <f t="shared" si="116"/>
        <v>250.4</v>
      </c>
      <c r="K307" s="22">
        <f aca="true" t="shared" si="120" ref="K307:K321">PRODUCT((F307*0.05),H307)</f>
        <v>250.4</v>
      </c>
      <c r="L307" s="22">
        <f aca="true" t="shared" si="121" ref="L307:L321">PRODUCT((F307*0.05),G307)</f>
        <v>140.85</v>
      </c>
      <c r="M307" s="29">
        <f t="shared" si="117"/>
        <v>4507.2</v>
      </c>
      <c r="N307" s="32">
        <f t="shared" si="118"/>
        <v>2535.2999999999997</v>
      </c>
      <c r="O307" s="26">
        <f t="shared" si="99"/>
        <v>25493.85</v>
      </c>
      <c r="P307" s="23">
        <f t="shared" si="100"/>
        <v>21033.600000000002</v>
      </c>
      <c r="Q307" s="23">
        <f t="shared" si="101"/>
        <v>3505.6</v>
      </c>
      <c r="R307" s="23">
        <f t="shared" si="102"/>
        <v>2957.85</v>
      </c>
      <c r="S307" s="2">
        <f t="shared" si="103"/>
        <v>45072</v>
      </c>
      <c r="T307" s="23">
        <f t="shared" si="104"/>
        <v>63382.49999999999</v>
      </c>
      <c r="U307" s="23">
        <f t="shared" si="119"/>
        <v>161445.4</v>
      </c>
    </row>
    <row r="308" spans="1:21" ht="12.75">
      <c r="A308" s="79" t="s">
        <v>1248</v>
      </c>
      <c r="B308" s="2" t="s">
        <v>904</v>
      </c>
      <c r="C308" s="2" t="s">
        <v>1267</v>
      </c>
      <c r="D308" s="2" t="s">
        <v>918</v>
      </c>
      <c r="E308" s="2" t="s">
        <v>919</v>
      </c>
      <c r="F308" s="2">
        <v>703</v>
      </c>
      <c r="G308" s="17">
        <v>4.5</v>
      </c>
      <c r="H308" s="2">
        <v>8</v>
      </c>
      <c r="I308" s="22">
        <f t="shared" si="115"/>
        <v>158.17499999999998</v>
      </c>
      <c r="J308" s="22">
        <f t="shared" si="116"/>
        <v>281.2</v>
      </c>
      <c r="K308" s="22">
        <f t="shared" si="120"/>
        <v>281.2</v>
      </c>
      <c r="L308" s="22">
        <f t="shared" si="121"/>
        <v>158.17499999999998</v>
      </c>
      <c r="M308" s="29">
        <f t="shared" si="117"/>
        <v>5061.6</v>
      </c>
      <c r="N308" s="32">
        <f t="shared" si="118"/>
        <v>2847.15</v>
      </c>
      <c r="O308" s="26">
        <f t="shared" si="99"/>
        <v>28629.674999999996</v>
      </c>
      <c r="P308" s="23">
        <f t="shared" si="100"/>
        <v>23620.8</v>
      </c>
      <c r="Q308" s="23">
        <f t="shared" si="101"/>
        <v>3936.7999999999997</v>
      </c>
      <c r="R308" s="23">
        <f t="shared" si="102"/>
        <v>3321.6749999999997</v>
      </c>
      <c r="S308" s="2">
        <f t="shared" si="103"/>
        <v>50616</v>
      </c>
      <c r="T308" s="23">
        <f t="shared" si="104"/>
        <v>71178.75</v>
      </c>
      <c r="U308" s="23">
        <f t="shared" si="119"/>
        <v>181303.7</v>
      </c>
    </row>
    <row r="309" spans="1:21" ht="12.75">
      <c r="A309" s="79" t="s">
        <v>1040</v>
      </c>
      <c r="B309" s="2" t="s">
        <v>904</v>
      </c>
      <c r="C309" s="2" t="s">
        <v>1269</v>
      </c>
      <c r="D309" s="2" t="s">
        <v>923</v>
      </c>
      <c r="E309" s="2" t="s">
        <v>925</v>
      </c>
      <c r="F309" s="2">
        <v>665</v>
      </c>
      <c r="G309" s="17">
        <v>4.5</v>
      </c>
      <c r="H309" s="2">
        <v>8</v>
      </c>
      <c r="I309" s="22">
        <f t="shared" si="115"/>
        <v>149.625</v>
      </c>
      <c r="J309" s="22">
        <f t="shared" si="116"/>
        <v>266</v>
      </c>
      <c r="K309" s="22">
        <f t="shared" si="120"/>
        <v>266</v>
      </c>
      <c r="L309" s="22">
        <f t="shared" si="121"/>
        <v>149.625</v>
      </c>
      <c r="M309" s="29">
        <f t="shared" si="117"/>
        <v>4788</v>
      </c>
      <c r="N309" s="32">
        <f t="shared" si="118"/>
        <v>2693.25</v>
      </c>
      <c r="O309" s="26">
        <f t="shared" si="99"/>
        <v>27082.125</v>
      </c>
      <c r="P309" s="23">
        <f t="shared" si="100"/>
        <v>22344</v>
      </c>
      <c r="Q309" s="23">
        <f t="shared" si="101"/>
        <v>3724</v>
      </c>
      <c r="R309" s="23">
        <f t="shared" si="102"/>
        <v>3142.125</v>
      </c>
      <c r="S309" s="2">
        <f t="shared" si="103"/>
        <v>47880</v>
      </c>
      <c r="T309" s="23">
        <f t="shared" si="104"/>
        <v>67331.25</v>
      </c>
      <c r="U309" s="23">
        <f t="shared" si="119"/>
        <v>171503.5</v>
      </c>
    </row>
    <row r="310" spans="1:21" ht="12.75">
      <c r="A310" s="79" t="s">
        <v>1249</v>
      </c>
      <c r="B310" s="2" t="s">
        <v>904</v>
      </c>
      <c r="C310" s="2" t="s">
        <v>1270</v>
      </c>
      <c r="D310" s="2" t="s">
        <v>927</v>
      </c>
      <c r="E310" s="2" t="s">
        <v>929</v>
      </c>
      <c r="F310" s="2">
        <v>471</v>
      </c>
      <c r="G310" s="17">
        <v>4.5</v>
      </c>
      <c r="H310" s="2">
        <v>8</v>
      </c>
      <c r="I310" s="22">
        <f t="shared" si="115"/>
        <v>105.97500000000001</v>
      </c>
      <c r="J310" s="22">
        <f t="shared" si="116"/>
        <v>188.4</v>
      </c>
      <c r="K310" s="22">
        <f t="shared" si="120"/>
        <v>188.4</v>
      </c>
      <c r="L310" s="22">
        <f t="shared" si="121"/>
        <v>105.97500000000001</v>
      </c>
      <c r="M310" s="29">
        <f t="shared" si="117"/>
        <v>3391.2000000000003</v>
      </c>
      <c r="N310" s="32">
        <f t="shared" si="118"/>
        <v>1907.5500000000002</v>
      </c>
      <c r="O310" s="26">
        <f t="shared" si="99"/>
        <v>19181.475000000002</v>
      </c>
      <c r="P310" s="23">
        <f t="shared" si="100"/>
        <v>15825.6</v>
      </c>
      <c r="Q310" s="23">
        <f t="shared" si="101"/>
        <v>2637.6</v>
      </c>
      <c r="R310" s="23">
        <f t="shared" si="102"/>
        <v>2225.4750000000004</v>
      </c>
      <c r="S310" s="2">
        <f t="shared" si="103"/>
        <v>33912</v>
      </c>
      <c r="T310" s="23">
        <f t="shared" si="104"/>
        <v>47688.75000000001</v>
      </c>
      <c r="U310" s="23">
        <f t="shared" si="119"/>
        <v>121470.9</v>
      </c>
    </row>
    <row r="311" spans="1:21" ht="12.75">
      <c r="A311" s="79" t="s">
        <v>1250</v>
      </c>
      <c r="B311" s="2" t="s">
        <v>904</v>
      </c>
      <c r="C311" s="2" t="s">
        <v>1271</v>
      </c>
      <c r="D311" s="2" t="s">
        <v>930</v>
      </c>
      <c r="E311" s="2" t="s">
        <v>932</v>
      </c>
      <c r="F311" s="2">
        <v>612</v>
      </c>
      <c r="G311" s="17">
        <v>4.5</v>
      </c>
      <c r="H311" s="2">
        <v>8</v>
      </c>
      <c r="I311" s="22">
        <f t="shared" si="115"/>
        <v>137.70000000000002</v>
      </c>
      <c r="J311" s="22">
        <f t="shared" si="116"/>
        <v>244.8</v>
      </c>
      <c r="K311" s="22">
        <f t="shared" si="120"/>
        <v>244.8</v>
      </c>
      <c r="L311" s="22">
        <f t="shared" si="121"/>
        <v>137.70000000000002</v>
      </c>
      <c r="M311" s="29">
        <f t="shared" si="117"/>
        <v>4406.400000000001</v>
      </c>
      <c r="N311" s="32">
        <f t="shared" si="118"/>
        <v>2478.6000000000004</v>
      </c>
      <c r="O311" s="26">
        <f t="shared" si="99"/>
        <v>24923.700000000004</v>
      </c>
      <c r="P311" s="23">
        <f t="shared" si="100"/>
        <v>20563.2</v>
      </c>
      <c r="Q311" s="23">
        <f t="shared" si="101"/>
        <v>3427.2000000000003</v>
      </c>
      <c r="R311" s="23">
        <f t="shared" si="102"/>
        <v>2891.7000000000003</v>
      </c>
      <c r="S311" s="2">
        <f t="shared" si="103"/>
        <v>44064.00000000001</v>
      </c>
      <c r="T311" s="23">
        <f t="shared" si="104"/>
        <v>61965.00000000001</v>
      </c>
      <c r="U311" s="23">
        <f t="shared" si="119"/>
        <v>157834.80000000002</v>
      </c>
    </row>
    <row r="312" spans="1:21" ht="12.75">
      <c r="A312" s="79" t="s">
        <v>1251</v>
      </c>
      <c r="B312" s="2" t="s">
        <v>904</v>
      </c>
      <c r="C312" s="2" t="s">
        <v>1272</v>
      </c>
      <c r="D312" s="2" t="s">
        <v>934</v>
      </c>
      <c r="E312" s="2" t="s">
        <v>935</v>
      </c>
      <c r="F312" s="2">
        <v>920</v>
      </c>
      <c r="G312" s="17">
        <v>4.5</v>
      </c>
      <c r="H312" s="2">
        <v>8</v>
      </c>
      <c r="I312" s="22">
        <f t="shared" si="115"/>
        <v>207</v>
      </c>
      <c r="J312" s="22">
        <f t="shared" si="116"/>
        <v>368</v>
      </c>
      <c r="K312" s="22">
        <f t="shared" si="120"/>
        <v>368</v>
      </c>
      <c r="L312" s="22">
        <f t="shared" si="121"/>
        <v>207</v>
      </c>
      <c r="M312" s="29">
        <f t="shared" si="117"/>
        <v>6624</v>
      </c>
      <c r="N312" s="32">
        <f t="shared" si="118"/>
        <v>3726</v>
      </c>
      <c r="O312" s="26">
        <f t="shared" si="99"/>
        <v>37467</v>
      </c>
      <c r="P312" s="23">
        <f t="shared" si="100"/>
        <v>30912</v>
      </c>
      <c r="Q312" s="23">
        <f t="shared" si="101"/>
        <v>5152</v>
      </c>
      <c r="R312" s="23">
        <f t="shared" si="102"/>
        <v>4347</v>
      </c>
      <c r="S312" s="2">
        <f t="shared" si="103"/>
        <v>66240</v>
      </c>
      <c r="T312" s="23">
        <f t="shared" si="104"/>
        <v>93150</v>
      </c>
      <c r="U312" s="23">
        <f t="shared" si="119"/>
        <v>237268</v>
      </c>
    </row>
    <row r="313" spans="1:21" ht="12.75">
      <c r="A313" s="79" t="s">
        <v>1252</v>
      </c>
      <c r="B313" s="2" t="s">
        <v>904</v>
      </c>
      <c r="C313" s="2" t="s">
        <v>1273</v>
      </c>
      <c r="D313" s="2" t="s">
        <v>937</v>
      </c>
      <c r="E313" s="2" t="s">
        <v>939</v>
      </c>
      <c r="F313" s="2">
        <v>1000</v>
      </c>
      <c r="G313" s="17">
        <v>4.5</v>
      </c>
      <c r="H313" s="2">
        <v>8</v>
      </c>
      <c r="I313" s="22">
        <f t="shared" si="115"/>
        <v>225</v>
      </c>
      <c r="J313" s="22">
        <f t="shared" si="116"/>
        <v>400</v>
      </c>
      <c r="K313" s="22">
        <f t="shared" si="120"/>
        <v>400</v>
      </c>
      <c r="L313" s="22">
        <f t="shared" si="121"/>
        <v>225</v>
      </c>
      <c r="M313" s="29">
        <f t="shared" si="117"/>
        <v>7200</v>
      </c>
      <c r="N313" s="32">
        <f t="shared" si="118"/>
        <v>4050</v>
      </c>
      <c r="O313" s="26">
        <f t="shared" si="99"/>
        <v>40725</v>
      </c>
      <c r="P313" s="23">
        <f t="shared" si="100"/>
        <v>33600</v>
      </c>
      <c r="Q313" s="23">
        <f t="shared" si="101"/>
        <v>5600</v>
      </c>
      <c r="R313" s="23">
        <f t="shared" si="102"/>
        <v>4725</v>
      </c>
      <c r="S313" s="2">
        <f t="shared" si="103"/>
        <v>72000</v>
      </c>
      <c r="T313" s="23">
        <f t="shared" si="104"/>
        <v>101250</v>
      </c>
      <c r="U313" s="23">
        <f t="shared" si="119"/>
        <v>257900</v>
      </c>
    </row>
    <row r="314" spans="1:21" ht="12.75">
      <c r="A314" s="79" t="s">
        <v>1254</v>
      </c>
      <c r="B314" s="2" t="s">
        <v>904</v>
      </c>
      <c r="C314" s="2" t="s">
        <v>1275</v>
      </c>
      <c r="D314" s="2" t="s">
        <v>942</v>
      </c>
      <c r="E314" s="2" t="s">
        <v>944</v>
      </c>
      <c r="F314" s="2">
        <v>1164</v>
      </c>
      <c r="G314" s="17">
        <v>4.5</v>
      </c>
      <c r="H314" s="2">
        <v>8</v>
      </c>
      <c r="I314" s="22">
        <f t="shared" si="115"/>
        <v>261.90000000000003</v>
      </c>
      <c r="J314" s="22">
        <f t="shared" si="116"/>
        <v>465.6</v>
      </c>
      <c r="K314" s="22">
        <f t="shared" si="120"/>
        <v>465.6</v>
      </c>
      <c r="L314" s="22">
        <f t="shared" si="121"/>
        <v>261.90000000000003</v>
      </c>
      <c r="M314" s="29">
        <f t="shared" si="117"/>
        <v>8380.800000000001</v>
      </c>
      <c r="N314" s="32">
        <f t="shared" si="118"/>
        <v>4714.200000000001</v>
      </c>
      <c r="O314" s="26">
        <f t="shared" si="99"/>
        <v>47403.90000000001</v>
      </c>
      <c r="P314" s="23">
        <f t="shared" si="100"/>
        <v>39110.4</v>
      </c>
      <c r="Q314" s="23">
        <f t="shared" si="101"/>
        <v>6518.400000000001</v>
      </c>
      <c r="R314" s="23">
        <f t="shared" si="102"/>
        <v>5499.900000000001</v>
      </c>
      <c r="S314" s="2">
        <f t="shared" si="103"/>
        <v>83808.00000000001</v>
      </c>
      <c r="T314" s="23">
        <f t="shared" si="104"/>
        <v>117855.00000000001</v>
      </c>
      <c r="U314" s="23">
        <f t="shared" si="119"/>
        <v>300195.60000000003</v>
      </c>
    </row>
    <row r="315" spans="1:21" ht="12.75">
      <c r="A315" s="79" t="s">
        <v>1256</v>
      </c>
      <c r="B315" s="2" t="s">
        <v>904</v>
      </c>
      <c r="C315" s="2" t="s">
        <v>1277</v>
      </c>
      <c r="D315" s="2" t="s">
        <v>952</v>
      </c>
      <c r="E315" s="2" t="s">
        <v>881</v>
      </c>
      <c r="F315" s="2">
        <v>290</v>
      </c>
      <c r="G315" s="17">
        <v>4.5</v>
      </c>
      <c r="H315" s="2">
        <v>8</v>
      </c>
      <c r="I315" s="22">
        <f t="shared" si="115"/>
        <v>65.25</v>
      </c>
      <c r="J315" s="22">
        <f t="shared" si="116"/>
        <v>116</v>
      </c>
      <c r="K315" s="22">
        <f t="shared" si="120"/>
        <v>116</v>
      </c>
      <c r="L315" s="22">
        <f t="shared" si="121"/>
        <v>65.25</v>
      </c>
      <c r="M315" s="29">
        <f t="shared" si="117"/>
        <v>2088</v>
      </c>
      <c r="N315" s="32">
        <f t="shared" si="118"/>
        <v>1174.5</v>
      </c>
      <c r="O315" s="26">
        <f t="shared" si="99"/>
        <v>11810.25</v>
      </c>
      <c r="P315" s="23">
        <f t="shared" si="100"/>
        <v>9744</v>
      </c>
      <c r="Q315" s="23">
        <f t="shared" si="101"/>
        <v>1624</v>
      </c>
      <c r="R315" s="23">
        <f t="shared" si="102"/>
        <v>1370.25</v>
      </c>
      <c r="S315" s="2">
        <f t="shared" si="103"/>
        <v>20880</v>
      </c>
      <c r="T315" s="23">
        <f t="shared" si="104"/>
        <v>29362.5</v>
      </c>
      <c r="U315" s="23">
        <f t="shared" si="119"/>
        <v>74791</v>
      </c>
    </row>
    <row r="316" spans="1:22" ht="12.75">
      <c r="A316" s="79" t="s">
        <v>1257</v>
      </c>
      <c r="B316" s="2" t="s">
        <v>904</v>
      </c>
      <c r="C316" s="2" t="s">
        <v>1278</v>
      </c>
      <c r="D316" s="2" t="s">
        <v>950</v>
      </c>
      <c r="E316" s="2" t="s">
        <v>951</v>
      </c>
      <c r="F316" s="2">
        <v>2909</v>
      </c>
      <c r="G316" s="17">
        <v>4.5</v>
      </c>
      <c r="H316" s="2">
        <v>8</v>
      </c>
      <c r="I316" s="22">
        <f t="shared" si="115"/>
        <v>654.5250000000001</v>
      </c>
      <c r="J316" s="22">
        <f t="shared" si="116"/>
        <v>1163.6000000000001</v>
      </c>
      <c r="K316" s="22">
        <f t="shared" si="120"/>
        <v>1163.6000000000001</v>
      </c>
      <c r="L316" s="22">
        <f t="shared" si="121"/>
        <v>654.5250000000001</v>
      </c>
      <c r="M316" s="29">
        <f t="shared" si="117"/>
        <v>20944.8</v>
      </c>
      <c r="N316" s="32">
        <f t="shared" si="118"/>
        <v>11781.449999999999</v>
      </c>
      <c r="O316" s="26">
        <f t="shared" si="99"/>
        <v>118469.02500000002</v>
      </c>
      <c r="P316" s="23">
        <f t="shared" si="100"/>
        <v>97742.40000000001</v>
      </c>
      <c r="Q316" s="23">
        <f t="shared" si="101"/>
        <v>16290.400000000001</v>
      </c>
      <c r="R316" s="23">
        <f t="shared" si="102"/>
        <v>13745.025000000001</v>
      </c>
      <c r="S316" s="2">
        <f t="shared" si="103"/>
        <v>209448</v>
      </c>
      <c r="T316" s="23">
        <f t="shared" si="104"/>
        <v>294536.25</v>
      </c>
      <c r="U316" s="23">
        <f t="shared" si="119"/>
        <v>750231.1000000001</v>
      </c>
      <c r="V316" s="43"/>
    </row>
    <row r="317" spans="1:21" ht="12" customHeight="1">
      <c r="A317" s="79" t="s">
        <v>1260</v>
      </c>
      <c r="B317" s="2" t="s">
        <v>904</v>
      </c>
      <c r="C317" s="2" t="s">
        <v>1281</v>
      </c>
      <c r="D317" s="2" t="s">
        <v>958</v>
      </c>
      <c r="E317" s="2" t="s">
        <v>586</v>
      </c>
      <c r="F317" s="2">
        <v>315</v>
      </c>
      <c r="G317" s="17">
        <v>4.5</v>
      </c>
      <c r="H317" s="2">
        <v>8</v>
      </c>
      <c r="I317" s="22">
        <f t="shared" si="115"/>
        <v>70.875</v>
      </c>
      <c r="J317" s="22">
        <f t="shared" si="116"/>
        <v>126</v>
      </c>
      <c r="K317" s="22">
        <f t="shared" si="120"/>
        <v>126</v>
      </c>
      <c r="L317" s="22">
        <f t="shared" si="121"/>
        <v>70.875</v>
      </c>
      <c r="M317" s="29">
        <f t="shared" si="117"/>
        <v>2268</v>
      </c>
      <c r="N317" s="32">
        <f t="shared" si="118"/>
        <v>1275.75</v>
      </c>
      <c r="O317" s="26">
        <f t="shared" si="99"/>
        <v>12828.375</v>
      </c>
      <c r="P317" s="23">
        <f t="shared" si="100"/>
        <v>10584</v>
      </c>
      <c r="Q317" s="23">
        <f t="shared" si="101"/>
        <v>1764</v>
      </c>
      <c r="R317" s="23">
        <f t="shared" si="102"/>
        <v>1488.375</v>
      </c>
      <c r="S317" s="2">
        <f t="shared" si="103"/>
        <v>22680</v>
      </c>
      <c r="T317" s="23">
        <f t="shared" si="104"/>
        <v>31893.75</v>
      </c>
      <c r="U317" s="23">
        <f t="shared" si="119"/>
        <v>81238.5</v>
      </c>
    </row>
    <row r="318" spans="1:21" s="5" customFormat="1" ht="12.75" customHeight="1">
      <c r="A318" s="79" t="s">
        <v>1262</v>
      </c>
      <c r="B318" s="2" t="s">
        <v>904</v>
      </c>
      <c r="C318" s="2" t="s">
        <v>1283</v>
      </c>
      <c r="D318" s="2" t="s">
        <v>963</v>
      </c>
      <c r="E318" s="2" t="s">
        <v>965</v>
      </c>
      <c r="F318" s="2">
        <v>180</v>
      </c>
      <c r="G318" s="17">
        <v>4.5</v>
      </c>
      <c r="H318" s="2">
        <v>8</v>
      </c>
      <c r="I318" s="22">
        <f t="shared" si="115"/>
        <v>40.5</v>
      </c>
      <c r="J318" s="22">
        <f t="shared" si="116"/>
        <v>72</v>
      </c>
      <c r="K318" s="22">
        <f t="shared" si="120"/>
        <v>72</v>
      </c>
      <c r="L318" s="22">
        <f t="shared" si="121"/>
        <v>40.5</v>
      </c>
      <c r="M318" s="29">
        <f t="shared" si="117"/>
        <v>1296</v>
      </c>
      <c r="N318" s="32">
        <f t="shared" si="118"/>
        <v>729</v>
      </c>
      <c r="O318" s="26">
        <f t="shared" si="99"/>
        <v>7330.5</v>
      </c>
      <c r="P318" s="23">
        <f t="shared" si="100"/>
        <v>6048</v>
      </c>
      <c r="Q318" s="23">
        <f t="shared" si="101"/>
        <v>1008</v>
      </c>
      <c r="R318" s="23">
        <f t="shared" si="102"/>
        <v>850.5</v>
      </c>
      <c r="S318" s="2">
        <f t="shared" si="103"/>
        <v>12960</v>
      </c>
      <c r="T318" s="23">
        <f t="shared" si="104"/>
        <v>18225</v>
      </c>
      <c r="U318" s="23">
        <f t="shared" si="119"/>
        <v>46422</v>
      </c>
    </row>
    <row r="319" spans="1:21" s="5" customFormat="1" ht="12.75" customHeight="1">
      <c r="A319" s="79" t="s">
        <v>1292</v>
      </c>
      <c r="B319" s="2" t="s">
        <v>904</v>
      </c>
      <c r="C319" s="2" t="s">
        <v>1285</v>
      </c>
      <c r="D319" s="2" t="s">
        <v>968</v>
      </c>
      <c r="E319" s="2" t="s">
        <v>970</v>
      </c>
      <c r="F319" s="2">
        <v>403</v>
      </c>
      <c r="G319" s="17">
        <v>4.5</v>
      </c>
      <c r="H319" s="2">
        <v>8</v>
      </c>
      <c r="I319" s="22">
        <f t="shared" si="115"/>
        <v>90.67500000000001</v>
      </c>
      <c r="J319" s="22">
        <f t="shared" si="116"/>
        <v>161.20000000000002</v>
      </c>
      <c r="K319" s="22">
        <f t="shared" si="120"/>
        <v>161.20000000000002</v>
      </c>
      <c r="L319" s="22">
        <f t="shared" si="121"/>
        <v>90.67500000000001</v>
      </c>
      <c r="M319" s="29">
        <f t="shared" si="117"/>
        <v>2901.6</v>
      </c>
      <c r="N319" s="32">
        <f t="shared" si="118"/>
        <v>1632.1499999999999</v>
      </c>
      <c r="O319" s="26">
        <f t="shared" si="99"/>
        <v>16412.175000000003</v>
      </c>
      <c r="P319" s="23">
        <f t="shared" si="100"/>
        <v>13540.800000000001</v>
      </c>
      <c r="Q319" s="23">
        <f t="shared" si="101"/>
        <v>2256.8</v>
      </c>
      <c r="R319" s="23">
        <f t="shared" si="102"/>
        <v>1904.1750000000002</v>
      </c>
      <c r="S319" s="2">
        <f t="shared" si="103"/>
        <v>29016</v>
      </c>
      <c r="T319" s="23">
        <f t="shared" si="104"/>
        <v>40803.75</v>
      </c>
      <c r="U319" s="23">
        <f t="shared" si="119"/>
        <v>103933.70000000001</v>
      </c>
    </row>
    <row r="320" spans="1:21" s="5" customFormat="1" ht="11.25" customHeight="1">
      <c r="A320" s="79" t="s">
        <v>1294</v>
      </c>
      <c r="B320" s="2" t="s">
        <v>904</v>
      </c>
      <c r="C320" s="2" t="s">
        <v>1287</v>
      </c>
      <c r="D320" s="2" t="s">
        <v>973</v>
      </c>
      <c r="E320" s="2" t="s">
        <v>876</v>
      </c>
      <c r="F320" s="2">
        <v>200</v>
      </c>
      <c r="G320" s="17">
        <v>4.5</v>
      </c>
      <c r="H320" s="2">
        <v>8</v>
      </c>
      <c r="I320" s="22">
        <f t="shared" si="115"/>
        <v>45</v>
      </c>
      <c r="J320" s="22">
        <f t="shared" si="116"/>
        <v>80</v>
      </c>
      <c r="K320" s="22">
        <f t="shared" si="120"/>
        <v>80</v>
      </c>
      <c r="L320" s="22">
        <f t="shared" si="121"/>
        <v>45</v>
      </c>
      <c r="M320" s="29">
        <f t="shared" si="117"/>
        <v>1440</v>
      </c>
      <c r="N320" s="32">
        <f t="shared" si="118"/>
        <v>810</v>
      </c>
      <c r="O320" s="26">
        <f t="shared" si="99"/>
        <v>8145</v>
      </c>
      <c r="P320" s="23">
        <f t="shared" si="100"/>
        <v>6720</v>
      </c>
      <c r="Q320" s="23">
        <f t="shared" si="101"/>
        <v>1120</v>
      </c>
      <c r="R320" s="23">
        <f t="shared" si="102"/>
        <v>945</v>
      </c>
      <c r="S320" s="2">
        <f t="shared" si="103"/>
        <v>14400</v>
      </c>
      <c r="T320" s="23">
        <f t="shared" si="104"/>
        <v>20250</v>
      </c>
      <c r="U320" s="23">
        <f t="shared" si="119"/>
        <v>51580</v>
      </c>
    </row>
    <row r="321" spans="1:21" s="5" customFormat="1" ht="11.25" customHeight="1">
      <c r="A321" s="79" t="s">
        <v>1296</v>
      </c>
      <c r="B321" s="2" t="s">
        <v>904</v>
      </c>
      <c r="C321" s="2" t="s">
        <v>1290</v>
      </c>
      <c r="D321" s="2" t="s">
        <v>1069</v>
      </c>
      <c r="E321" s="2" t="s">
        <v>1413</v>
      </c>
      <c r="F321" s="2">
        <v>1380</v>
      </c>
      <c r="G321" s="17">
        <v>3.5</v>
      </c>
      <c r="H321" s="2">
        <v>8</v>
      </c>
      <c r="I321" s="22">
        <f t="shared" si="115"/>
        <v>241.5</v>
      </c>
      <c r="J321" s="22">
        <f t="shared" si="116"/>
        <v>552</v>
      </c>
      <c r="K321" s="22">
        <f t="shared" si="120"/>
        <v>552</v>
      </c>
      <c r="L321" s="22">
        <f t="shared" si="121"/>
        <v>241.5</v>
      </c>
      <c r="M321" s="29">
        <f t="shared" si="117"/>
        <v>9936</v>
      </c>
      <c r="N321" s="32">
        <f t="shared" si="118"/>
        <v>4347</v>
      </c>
      <c r="O321" s="26">
        <f t="shared" si="99"/>
        <v>43711.5</v>
      </c>
      <c r="P321" s="23">
        <f t="shared" si="100"/>
        <v>46368</v>
      </c>
      <c r="Q321" s="23">
        <f t="shared" si="101"/>
        <v>7728</v>
      </c>
      <c r="R321" s="23">
        <f t="shared" si="102"/>
        <v>5071.5</v>
      </c>
      <c r="S321" s="2">
        <f t="shared" si="103"/>
        <v>99360</v>
      </c>
      <c r="T321" s="23">
        <f t="shared" si="104"/>
        <v>108675</v>
      </c>
      <c r="U321" s="23">
        <f t="shared" si="119"/>
        <v>310914</v>
      </c>
    </row>
    <row r="322" spans="1:21" s="5" customFormat="1" ht="11.25" customHeight="1">
      <c r="A322" s="2"/>
      <c r="B322" s="2"/>
      <c r="C322" s="2"/>
      <c r="D322" s="2"/>
      <c r="E322" s="2"/>
      <c r="F322" s="2"/>
      <c r="G322" s="17"/>
      <c r="H322" s="2"/>
      <c r="I322" s="37">
        <f aca="true" t="shared" si="122" ref="I322:N322">SUM(I306:I321)</f>
        <v>4400.55</v>
      </c>
      <c r="J322" s="37">
        <f t="shared" si="122"/>
        <v>6799.200000000001</v>
      </c>
      <c r="K322" s="37">
        <f t="shared" si="122"/>
        <v>6799.200000000001</v>
      </c>
      <c r="L322" s="37">
        <f t="shared" si="122"/>
        <v>4400.55</v>
      </c>
      <c r="M322" s="38">
        <f t="shared" si="122"/>
        <v>122385.6</v>
      </c>
      <c r="N322" s="39">
        <f t="shared" si="122"/>
        <v>79209.9</v>
      </c>
      <c r="O322" s="137">
        <f aca="true" t="shared" si="123" ref="O322:T322">SUM(O306:O321)</f>
        <v>796499.55</v>
      </c>
      <c r="P322" s="130">
        <f t="shared" si="123"/>
        <v>571132.8</v>
      </c>
      <c r="Q322" s="130">
        <f t="shared" si="123"/>
        <v>95188.8</v>
      </c>
      <c r="R322" s="130">
        <f t="shared" si="123"/>
        <v>92411.55</v>
      </c>
      <c r="S322" s="130">
        <f t="shared" si="123"/>
        <v>1223856</v>
      </c>
      <c r="T322" s="130">
        <f t="shared" si="123"/>
        <v>1980247.5</v>
      </c>
      <c r="U322" s="130">
        <f t="shared" si="119"/>
        <v>4759336.2</v>
      </c>
    </row>
    <row r="323" spans="1:21" s="5" customFormat="1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0"/>
      <c r="N323" s="33"/>
      <c r="O323" s="26"/>
      <c r="P323" s="23"/>
      <c r="Q323" s="23"/>
      <c r="R323" s="23"/>
      <c r="S323" s="2"/>
      <c r="T323" s="23"/>
      <c r="U323" s="23"/>
    </row>
    <row r="324" spans="1:21" s="5" customFormat="1" ht="11.25" customHeight="1">
      <c r="A324" s="85" t="s">
        <v>1297</v>
      </c>
      <c r="B324" s="2" t="s">
        <v>981</v>
      </c>
      <c r="C324" s="2" t="s">
        <v>1314</v>
      </c>
      <c r="D324" s="2" t="s">
        <v>982</v>
      </c>
      <c r="E324" s="2" t="s">
        <v>984</v>
      </c>
      <c r="F324" s="2">
        <v>4900</v>
      </c>
      <c r="G324" s="2">
        <v>7</v>
      </c>
      <c r="H324" s="2">
        <v>8</v>
      </c>
      <c r="I324" s="22">
        <f aca="true" t="shared" si="124" ref="I324:I356">PRODUCT((F324*0.05),G324)</f>
        <v>1715</v>
      </c>
      <c r="J324" s="22">
        <f aca="true" t="shared" si="125" ref="J324:J356">PRODUCT((F324*0.05),H324)</f>
        <v>1960</v>
      </c>
      <c r="K324" s="22">
        <f>PRODUCT((F324*0.05),H324)</f>
        <v>1960</v>
      </c>
      <c r="L324" s="22">
        <f>PRODUCT((F324*0.05),G324)</f>
        <v>1715</v>
      </c>
      <c r="M324" s="29">
        <f aca="true" t="shared" si="126" ref="M324:M356">PRODUCT((F324*0.9),H324)</f>
        <v>35280</v>
      </c>
      <c r="N324" s="32">
        <f aca="true" t="shared" si="127" ref="N324:N356">PRODUCT(F324*0.9,G324)</f>
        <v>30870</v>
      </c>
      <c r="O324" s="26">
        <f t="shared" si="99"/>
        <v>310415</v>
      </c>
      <c r="P324" s="23">
        <f t="shared" si="100"/>
        <v>164640</v>
      </c>
      <c r="Q324" s="23">
        <f t="shared" si="101"/>
        <v>27440</v>
      </c>
      <c r="R324" s="23">
        <f t="shared" si="102"/>
        <v>36015</v>
      </c>
      <c r="S324" s="2">
        <f t="shared" si="103"/>
        <v>352800</v>
      </c>
      <c r="T324" s="23">
        <f t="shared" si="104"/>
        <v>771750</v>
      </c>
      <c r="U324" s="23">
        <f aca="true" t="shared" si="128" ref="U324:U357">SUM(O324:T324)</f>
        <v>1663060</v>
      </c>
    </row>
    <row r="325" spans="1:21" s="5" customFormat="1" ht="11.25" customHeight="1">
      <c r="A325" s="85" t="s">
        <v>1301</v>
      </c>
      <c r="B325" s="2" t="s">
        <v>981</v>
      </c>
      <c r="C325" s="2" t="s">
        <v>1318</v>
      </c>
      <c r="D325" s="2" t="s">
        <v>991</v>
      </c>
      <c r="E325" s="2" t="s">
        <v>993</v>
      </c>
      <c r="F325" s="2">
        <v>773</v>
      </c>
      <c r="G325" s="17">
        <v>4.5</v>
      </c>
      <c r="H325" s="2">
        <v>8</v>
      </c>
      <c r="I325" s="22">
        <f t="shared" si="124"/>
        <v>173.925</v>
      </c>
      <c r="J325" s="22">
        <f t="shared" si="125"/>
        <v>309.20000000000005</v>
      </c>
      <c r="K325" s="22">
        <f aca="true" t="shared" si="129" ref="K325:K356">PRODUCT((F325*0.05),H325)</f>
        <v>309.20000000000005</v>
      </c>
      <c r="L325" s="22">
        <f aca="true" t="shared" si="130" ref="L325:L356">PRODUCT((F325*0.05),G325)</f>
        <v>173.925</v>
      </c>
      <c r="M325" s="29">
        <f t="shared" si="126"/>
        <v>5565.6</v>
      </c>
      <c r="N325" s="32">
        <f t="shared" si="127"/>
        <v>3130.65</v>
      </c>
      <c r="O325" s="26">
        <f t="shared" si="99"/>
        <v>31480.425000000003</v>
      </c>
      <c r="P325" s="23">
        <f t="shared" si="100"/>
        <v>25972.800000000003</v>
      </c>
      <c r="Q325" s="23">
        <f t="shared" si="101"/>
        <v>4328.800000000001</v>
      </c>
      <c r="R325" s="23">
        <f t="shared" si="102"/>
        <v>3652.425</v>
      </c>
      <c r="S325" s="2">
        <f t="shared" si="103"/>
        <v>55656</v>
      </c>
      <c r="T325" s="23">
        <f t="shared" si="104"/>
        <v>78266.25</v>
      </c>
      <c r="U325" s="23">
        <f t="shared" si="128"/>
        <v>199356.7</v>
      </c>
    </row>
    <row r="326" spans="1:21" s="5" customFormat="1" ht="11.25" customHeight="1">
      <c r="A326" s="85" t="s">
        <v>1302</v>
      </c>
      <c r="B326" s="2" t="s">
        <v>981</v>
      </c>
      <c r="C326" s="2" t="s">
        <v>1319</v>
      </c>
      <c r="D326" s="2" t="s">
        <v>995</v>
      </c>
      <c r="E326" s="2" t="s">
        <v>997</v>
      </c>
      <c r="F326" s="2">
        <v>810</v>
      </c>
      <c r="G326" s="17">
        <v>4.5</v>
      </c>
      <c r="H326" s="2">
        <v>8</v>
      </c>
      <c r="I326" s="22">
        <f t="shared" si="124"/>
        <v>182.25</v>
      </c>
      <c r="J326" s="22">
        <f t="shared" si="125"/>
        <v>324</v>
      </c>
      <c r="K326" s="22">
        <f t="shared" si="129"/>
        <v>324</v>
      </c>
      <c r="L326" s="22">
        <f t="shared" si="130"/>
        <v>182.25</v>
      </c>
      <c r="M326" s="29">
        <f t="shared" si="126"/>
        <v>5832</v>
      </c>
      <c r="N326" s="32">
        <f t="shared" si="127"/>
        <v>3280.5</v>
      </c>
      <c r="O326" s="26">
        <f t="shared" si="99"/>
        <v>32987.25</v>
      </c>
      <c r="P326" s="23">
        <f t="shared" si="100"/>
        <v>27216</v>
      </c>
      <c r="Q326" s="23">
        <f t="shared" si="101"/>
        <v>4536</v>
      </c>
      <c r="R326" s="23">
        <f t="shared" si="102"/>
        <v>3827.25</v>
      </c>
      <c r="S326" s="2">
        <f t="shared" si="103"/>
        <v>58320</v>
      </c>
      <c r="T326" s="23">
        <f t="shared" si="104"/>
        <v>82012.5</v>
      </c>
      <c r="U326" s="23">
        <f t="shared" si="128"/>
        <v>208899</v>
      </c>
    </row>
    <row r="327" spans="1:21" s="5" customFormat="1" ht="11.25" customHeight="1">
      <c r="A327" s="85" t="s">
        <v>1303</v>
      </c>
      <c r="B327" s="2" t="s">
        <v>981</v>
      </c>
      <c r="C327" s="2" t="s">
        <v>1320</v>
      </c>
      <c r="D327" s="2" t="s">
        <v>999</v>
      </c>
      <c r="E327" s="2" t="s">
        <v>1000</v>
      </c>
      <c r="F327" s="2">
        <v>555</v>
      </c>
      <c r="G327" s="17">
        <v>4.5</v>
      </c>
      <c r="H327" s="2">
        <v>8</v>
      </c>
      <c r="I327" s="22">
        <f t="shared" si="124"/>
        <v>124.875</v>
      </c>
      <c r="J327" s="22">
        <f t="shared" si="125"/>
        <v>222</v>
      </c>
      <c r="K327" s="22">
        <f t="shared" si="129"/>
        <v>222</v>
      </c>
      <c r="L327" s="22">
        <f t="shared" si="130"/>
        <v>124.875</v>
      </c>
      <c r="M327" s="29">
        <f t="shared" si="126"/>
        <v>3996</v>
      </c>
      <c r="N327" s="32">
        <f t="shared" si="127"/>
        <v>2247.75</v>
      </c>
      <c r="O327" s="26">
        <f t="shared" si="99"/>
        <v>22602.375</v>
      </c>
      <c r="P327" s="23">
        <f t="shared" si="100"/>
        <v>18648</v>
      </c>
      <c r="Q327" s="23">
        <f t="shared" si="101"/>
        <v>3108</v>
      </c>
      <c r="R327" s="23">
        <f t="shared" si="102"/>
        <v>2622.375</v>
      </c>
      <c r="S327" s="2">
        <f t="shared" si="103"/>
        <v>39960</v>
      </c>
      <c r="T327" s="23">
        <f t="shared" si="104"/>
        <v>56193.75</v>
      </c>
      <c r="U327" s="23">
        <f t="shared" si="128"/>
        <v>143134.5</v>
      </c>
    </row>
    <row r="328" spans="1:21" s="5" customFormat="1" ht="11.25" customHeight="1">
      <c r="A328" s="85" t="s">
        <v>1305</v>
      </c>
      <c r="B328" s="2" t="s">
        <v>981</v>
      </c>
      <c r="C328" s="2" t="s">
        <v>1322</v>
      </c>
      <c r="D328" s="2" t="s">
        <v>1004</v>
      </c>
      <c r="E328" s="2" t="s">
        <v>1006</v>
      </c>
      <c r="F328" s="2">
        <v>950</v>
      </c>
      <c r="G328" s="17">
        <v>4.5</v>
      </c>
      <c r="H328" s="2">
        <v>8</v>
      </c>
      <c r="I328" s="22">
        <f t="shared" si="124"/>
        <v>213.75</v>
      </c>
      <c r="J328" s="22">
        <f t="shared" si="125"/>
        <v>380</v>
      </c>
      <c r="K328" s="22">
        <f t="shared" si="129"/>
        <v>380</v>
      </c>
      <c r="L328" s="22">
        <f t="shared" si="130"/>
        <v>213.75</v>
      </c>
      <c r="M328" s="29">
        <f t="shared" si="126"/>
        <v>6840</v>
      </c>
      <c r="N328" s="32">
        <f t="shared" si="127"/>
        <v>3847.5</v>
      </c>
      <c r="O328" s="26">
        <f t="shared" si="99"/>
        <v>38688.75</v>
      </c>
      <c r="P328" s="23">
        <f t="shared" si="100"/>
        <v>31920</v>
      </c>
      <c r="Q328" s="23">
        <f t="shared" si="101"/>
        <v>5320</v>
      </c>
      <c r="R328" s="23">
        <f t="shared" si="102"/>
        <v>4488.75</v>
      </c>
      <c r="S328" s="2">
        <f t="shared" si="103"/>
        <v>68400</v>
      </c>
      <c r="T328" s="23">
        <f t="shared" si="104"/>
        <v>96187.5</v>
      </c>
      <c r="U328" s="23">
        <f t="shared" si="128"/>
        <v>245005</v>
      </c>
    </row>
    <row r="329" spans="1:21" s="5" customFormat="1" ht="12.75">
      <c r="A329" s="85" t="s">
        <v>1306</v>
      </c>
      <c r="B329" s="2" t="s">
        <v>981</v>
      </c>
      <c r="C329" s="2" t="s">
        <v>1323</v>
      </c>
      <c r="D329" s="2" t="s">
        <v>1008</v>
      </c>
      <c r="E329" s="2" t="s">
        <v>1009</v>
      </c>
      <c r="F329" s="2">
        <v>572</v>
      </c>
      <c r="G329" s="17">
        <v>4.5</v>
      </c>
      <c r="H329" s="2">
        <v>8</v>
      </c>
      <c r="I329" s="22">
        <f t="shared" si="124"/>
        <v>128.70000000000002</v>
      </c>
      <c r="J329" s="22">
        <f t="shared" si="125"/>
        <v>228.8</v>
      </c>
      <c r="K329" s="22">
        <f t="shared" si="129"/>
        <v>228.8</v>
      </c>
      <c r="L329" s="22">
        <f t="shared" si="130"/>
        <v>128.70000000000002</v>
      </c>
      <c r="M329" s="29">
        <f t="shared" si="126"/>
        <v>4118.400000000001</v>
      </c>
      <c r="N329" s="32">
        <f t="shared" si="127"/>
        <v>2316.6000000000004</v>
      </c>
      <c r="O329" s="26">
        <f t="shared" si="99"/>
        <v>23294.700000000004</v>
      </c>
      <c r="P329" s="23">
        <f t="shared" si="100"/>
        <v>19219.2</v>
      </c>
      <c r="Q329" s="23">
        <f t="shared" si="101"/>
        <v>3203.2000000000003</v>
      </c>
      <c r="R329" s="23">
        <f t="shared" si="102"/>
        <v>2702.7000000000003</v>
      </c>
      <c r="S329" s="2">
        <f t="shared" si="103"/>
        <v>41184.00000000001</v>
      </c>
      <c r="T329" s="23">
        <f t="shared" si="104"/>
        <v>57915.00000000001</v>
      </c>
      <c r="U329" s="23">
        <f t="shared" si="128"/>
        <v>147518.80000000002</v>
      </c>
    </row>
    <row r="330" spans="1:21" s="5" customFormat="1" ht="12.75">
      <c r="A330" s="85" t="s">
        <v>1307</v>
      </c>
      <c r="B330" s="2" t="s">
        <v>981</v>
      </c>
      <c r="C330" s="2" t="s">
        <v>1324</v>
      </c>
      <c r="D330" s="2" t="s">
        <v>1011</v>
      </c>
      <c r="E330" s="2" t="s">
        <v>1013</v>
      </c>
      <c r="F330" s="2">
        <v>780</v>
      </c>
      <c r="G330" s="17">
        <v>4.5</v>
      </c>
      <c r="H330" s="2">
        <v>8</v>
      </c>
      <c r="I330" s="22">
        <f t="shared" si="124"/>
        <v>175.5</v>
      </c>
      <c r="J330" s="22">
        <f t="shared" si="125"/>
        <v>312</v>
      </c>
      <c r="K330" s="22">
        <f t="shared" si="129"/>
        <v>312</v>
      </c>
      <c r="L330" s="22">
        <f t="shared" si="130"/>
        <v>175.5</v>
      </c>
      <c r="M330" s="29">
        <f t="shared" si="126"/>
        <v>5616</v>
      </c>
      <c r="N330" s="32">
        <f t="shared" si="127"/>
        <v>3159</v>
      </c>
      <c r="O330" s="26">
        <f t="shared" si="99"/>
        <v>31765.5</v>
      </c>
      <c r="P330" s="23">
        <f t="shared" si="100"/>
        <v>26208</v>
      </c>
      <c r="Q330" s="23">
        <f t="shared" si="101"/>
        <v>4368</v>
      </c>
      <c r="R330" s="23">
        <f t="shared" si="102"/>
        <v>3685.5</v>
      </c>
      <c r="S330" s="2">
        <f t="shared" si="103"/>
        <v>56160</v>
      </c>
      <c r="T330" s="23">
        <f t="shared" si="104"/>
        <v>78975</v>
      </c>
      <c r="U330" s="23">
        <f t="shared" si="128"/>
        <v>201162</v>
      </c>
    </row>
    <row r="331" spans="1:21" s="5" customFormat="1" ht="12.75">
      <c r="A331" s="85" t="s">
        <v>1308</v>
      </c>
      <c r="B331" s="2" t="s">
        <v>981</v>
      </c>
      <c r="C331" s="2" t="s">
        <v>1325</v>
      </c>
      <c r="D331" s="2" t="s">
        <v>1015</v>
      </c>
      <c r="E331" s="2" t="s">
        <v>894</v>
      </c>
      <c r="F331" s="2">
        <v>850</v>
      </c>
      <c r="G331" s="17">
        <v>4.5</v>
      </c>
      <c r="H331" s="2">
        <v>8</v>
      </c>
      <c r="I331" s="22">
        <f t="shared" si="124"/>
        <v>191.25</v>
      </c>
      <c r="J331" s="22">
        <f t="shared" si="125"/>
        <v>340</v>
      </c>
      <c r="K331" s="22">
        <f t="shared" si="129"/>
        <v>340</v>
      </c>
      <c r="L331" s="22">
        <f t="shared" si="130"/>
        <v>191.25</v>
      </c>
      <c r="M331" s="29">
        <f t="shared" si="126"/>
        <v>6120</v>
      </c>
      <c r="N331" s="32">
        <f t="shared" si="127"/>
        <v>3442.5</v>
      </c>
      <c r="O331" s="26">
        <f t="shared" si="99"/>
        <v>34616.25</v>
      </c>
      <c r="P331" s="23">
        <f t="shared" si="100"/>
        <v>28560</v>
      </c>
      <c r="Q331" s="23">
        <f t="shared" si="101"/>
        <v>4760</v>
      </c>
      <c r="R331" s="23">
        <f t="shared" si="102"/>
        <v>4016.25</v>
      </c>
      <c r="S331" s="2">
        <f t="shared" si="103"/>
        <v>61200</v>
      </c>
      <c r="T331" s="23">
        <f t="shared" si="104"/>
        <v>86062.5</v>
      </c>
      <c r="U331" s="23">
        <f t="shared" si="128"/>
        <v>219215</v>
      </c>
    </row>
    <row r="332" spans="1:21" s="5" customFormat="1" ht="12.75">
      <c r="A332" s="85" t="s">
        <v>1309</v>
      </c>
      <c r="B332" s="2" t="s">
        <v>981</v>
      </c>
      <c r="C332" s="2" t="s">
        <v>1326</v>
      </c>
      <c r="D332" s="2" t="s">
        <v>1016</v>
      </c>
      <c r="E332" s="2" t="s">
        <v>1018</v>
      </c>
      <c r="F332" s="2">
        <v>2060</v>
      </c>
      <c r="G332" s="17">
        <v>4.5</v>
      </c>
      <c r="H332" s="2">
        <v>8</v>
      </c>
      <c r="I332" s="22">
        <f t="shared" si="124"/>
        <v>463.5</v>
      </c>
      <c r="J332" s="22">
        <f t="shared" si="125"/>
        <v>824</v>
      </c>
      <c r="K332" s="22">
        <f t="shared" si="129"/>
        <v>824</v>
      </c>
      <c r="L332" s="22">
        <f t="shared" si="130"/>
        <v>463.5</v>
      </c>
      <c r="M332" s="29">
        <f t="shared" si="126"/>
        <v>14832</v>
      </c>
      <c r="N332" s="32">
        <f t="shared" si="127"/>
        <v>8343</v>
      </c>
      <c r="O332" s="26">
        <f t="shared" si="99"/>
        <v>83893.5</v>
      </c>
      <c r="P332" s="23">
        <f t="shared" si="100"/>
        <v>69216</v>
      </c>
      <c r="Q332" s="23">
        <f t="shared" si="101"/>
        <v>11536</v>
      </c>
      <c r="R332" s="23">
        <f t="shared" si="102"/>
        <v>9733.5</v>
      </c>
      <c r="S332" s="2">
        <f t="shared" si="103"/>
        <v>148320</v>
      </c>
      <c r="T332" s="23">
        <f t="shared" si="104"/>
        <v>208575</v>
      </c>
      <c r="U332" s="23">
        <f t="shared" si="128"/>
        <v>531274</v>
      </c>
    </row>
    <row r="333" spans="1:21" s="5" customFormat="1" ht="12.75">
      <c r="A333" s="85" t="s">
        <v>1313</v>
      </c>
      <c r="B333" s="2" t="s">
        <v>981</v>
      </c>
      <c r="C333" s="2" t="s">
        <v>1330</v>
      </c>
      <c r="D333" s="2" t="s">
        <v>1026</v>
      </c>
      <c r="E333" s="2" t="s">
        <v>1028</v>
      </c>
      <c r="F333" s="2">
        <v>1050</v>
      </c>
      <c r="G333" s="17">
        <v>4.5</v>
      </c>
      <c r="H333" s="2">
        <v>8</v>
      </c>
      <c r="I333" s="22">
        <f t="shared" si="124"/>
        <v>236.25</v>
      </c>
      <c r="J333" s="22">
        <f t="shared" si="125"/>
        <v>420</v>
      </c>
      <c r="K333" s="22">
        <f t="shared" si="129"/>
        <v>420</v>
      </c>
      <c r="L333" s="22">
        <f t="shared" si="130"/>
        <v>236.25</v>
      </c>
      <c r="M333" s="29">
        <f t="shared" si="126"/>
        <v>7560</v>
      </c>
      <c r="N333" s="32">
        <f t="shared" si="127"/>
        <v>4252.5</v>
      </c>
      <c r="O333" s="26">
        <f aca="true" t="shared" si="131" ref="O333:O369">PRODUCT(I333,181)</f>
        <v>42761.25</v>
      </c>
      <c r="P333" s="23">
        <f aca="true" t="shared" si="132" ref="P333:P369">PRODUCT(J333,84)</f>
        <v>35280</v>
      </c>
      <c r="Q333" s="23">
        <f aca="true" t="shared" si="133" ref="Q333:Q369">PRODUCT(K333,14)</f>
        <v>5880</v>
      </c>
      <c r="R333" s="23">
        <f aca="true" t="shared" si="134" ref="R333:R369">PRODUCT(L333,21)</f>
        <v>4961.25</v>
      </c>
      <c r="S333" s="2">
        <f aca="true" t="shared" si="135" ref="S333:S369">PRODUCT(M333,10)</f>
        <v>75600</v>
      </c>
      <c r="T333" s="23">
        <f aca="true" t="shared" si="136" ref="T333:T369">PRODUCT(N333,25)</f>
        <v>106312.5</v>
      </c>
      <c r="U333" s="23">
        <f t="shared" si="128"/>
        <v>270795</v>
      </c>
    </row>
    <row r="334" spans="1:21" s="5" customFormat="1" ht="12.75">
      <c r="A334" s="85" t="s">
        <v>1336</v>
      </c>
      <c r="B334" s="2" t="s">
        <v>981</v>
      </c>
      <c r="C334" s="2" t="s">
        <v>1331</v>
      </c>
      <c r="D334" s="2" t="s">
        <v>1032</v>
      </c>
      <c r="E334" s="2" t="s">
        <v>372</v>
      </c>
      <c r="F334" s="2">
        <v>500</v>
      </c>
      <c r="G334" s="17">
        <v>4.5</v>
      </c>
      <c r="H334" s="2">
        <v>8</v>
      </c>
      <c r="I334" s="22">
        <f t="shared" si="124"/>
        <v>112.5</v>
      </c>
      <c r="J334" s="22">
        <f t="shared" si="125"/>
        <v>200</v>
      </c>
      <c r="K334" s="22">
        <f t="shared" si="129"/>
        <v>200</v>
      </c>
      <c r="L334" s="22">
        <f t="shared" si="130"/>
        <v>112.5</v>
      </c>
      <c r="M334" s="29">
        <f t="shared" si="126"/>
        <v>3600</v>
      </c>
      <c r="N334" s="32">
        <f t="shared" si="127"/>
        <v>2025</v>
      </c>
      <c r="O334" s="26">
        <f t="shared" si="131"/>
        <v>20362.5</v>
      </c>
      <c r="P334" s="23">
        <f t="shared" si="132"/>
        <v>16800</v>
      </c>
      <c r="Q334" s="23">
        <f t="shared" si="133"/>
        <v>2800</v>
      </c>
      <c r="R334" s="23">
        <f t="shared" si="134"/>
        <v>2362.5</v>
      </c>
      <c r="S334" s="2">
        <f t="shared" si="135"/>
        <v>36000</v>
      </c>
      <c r="T334" s="23">
        <f t="shared" si="136"/>
        <v>50625</v>
      </c>
      <c r="U334" s="23">
        <f t="shared" si="128"/>
        <v>128950</v>
      </c>
    </row>
    <row r="335" spans="1:21" s="5" customFormat="1" ht="12.75">
      <c r="A335" s="85" t="s">
        <v>1339</v>
      </c>
      <c r="B335" s="2" t="s">
        <v>981</v>
      </c>
      <c r="C335" s="2" t="s">
        <v>1332</v>
      </c>
      <c r="D335" s="2" t="s">
        <v>1033</v>
      </c>
      <c r="E335" s="2" t="s">
        <v>393</v>
      </c>
      <c r="F335" s="2">
        <v>300</v>
      </c>
      <c r="G335" s="17">
        <v>4.5</v>
      </c>
      <c r="H335" s="2">
        <v>8</v>
      </c>
      <c r="I335" s="22">
        <f t="shared" si="124"/>
        <v>67.5</v>
      </c>
      <c r="J335" s="22">
        <f t="shared" si="125"/>
        <v>120</v>
      </c>
      <c r="K335" s="22">
        <f t="shared" si="129"/>
        <v>120</v>
      </c>
      <c r="L335" s="22">
        <f t="shared" si="130"/>
        <v>67.5</v>
      </c>
      <c r="M335" s="29">
        <f t="shared" si="126"/>
        <v>2160</v>
      </c>
      <c r="N335" s="32">
        <f t="shared" si="127"/>
        <v>1215</v>
      </c>
      <c r="O335" s="26">
        <f t="shared" si="131"/>
        <v>12217.5</v>
      </c>
      <c r="P335" s="23">
        <f t="shared" si="132"/>
        <v>10080</v>
      </c>
      <c r="Q335" s="23">
        <f t="shared" si="133"/>
        <v>1680</v>
      </c>
      <c r="R335" s="23">
        <f t="shared" si="134"/>
        <v>1417.5</v>
      </c>
      <c r="S335" s="2">
        <f t="shared" si="135"/>
        <v>21600</v>
      </c>
      <c r="T335" s="23">
        <f t="shared" si="136"/>
        <v>30375</v>
      </c>
      <c r="U335" s="23">
        <f t="shared" si="128"/>
        <v>77370</v>
      </c>
    </row>
    <row r="336" spans="1:21" s="5" customFormat="1" ht="12.75">
      <c r="A336" s="85" t="s">
        <v>1342</v>
      </c>
      <c r="B336" s="2" t="s">
        <v>981</v>
      </c>
      <c r="C336" s="2" t="s">
        <v>1333</v>
      </c>
      <c r="D336" s="2" t="s">
        <v>1035</v>
      </c>
      <c r="E336" s="2" t="s">
        <v>1037</v>
      </c>
      <c r="F336" s="2">
        <v>905</v>
      </c>
      <c r="G336" s="17">
        <v>4.5</v>
      </c>
      <c r="H336" s="2">
        <v>8</v>
      </c>
      <c r="I336" s="22">
        <f t="shared" si="124"/>
        <v>203.625</v>
      </c>
      <c r="J336" s="22">
        <f t="shared" si="125"/>
        <v>362</v>
      </c>
      <c r="K336" s="22">
        <f t="shared" si="129"/>
        <v>362</v>
      </c>
      <c r="L336" s="22">
        <f t="shared" si="130"/>
        <v>203.625</v>
      </c>
      <c r="M336" s="29">
        <f t="shared" si="126"/>
        <v>6516</v>
      </c>
      <c r="N336" s="32">
        <f t="shared" si="127"/>
        <v>3665.25</v>
      </c>
      <c r="O336" s="26">
        <f t="shared" si="131"/>
        <v>36856.125</v>
      </c>
      <c r="P336" s="23">
        <f t="shared" si="132"/>
        <v>30408</v>
      </c>
      <c r="Q336" s="23">
        <f t="shared" si="133"/>
        <v>5068</v>
      </c>
      <c r="R336" s="23">
        <f t="shared" si="134"/>
        <v>4276.125</v>
      </c>
      <c r="S336" s="2">
        <f t="shared" si="135"/>
        <v>65160</v>
      </c>
      <c r="T336" s="23">
        <f t="shared" si="136"/>
        <v>91631.25</v>
      </c>
      <c r="U336" s="23">
        <f t="shared" si="128"/>
        <v>233399.5</v>
      </c>
    </row>
    <row r="337" spans="1:21" s="5" customFormat="1" ht="12.75">
      <c r="A337" s="85" t="s">
        <v>1347</v>
      </c>
      <c r="B337" s="2" t="s">
        <v>981</v>
      </c>
      <c r="C337" s="2" t="s">
        <v>1335</v>
      </c>
      <c r="D337" s="2" t="s">
        <v>1041</v>
      </c>
      <c r="E337" s="2" t="s">
        <v>1043</v>
      </c>
      <c r="F337" s="2">
        <v>340</v>
      </c>
      <c r="G337" s="17">
        <v>4.5</v>
      </c>
      <c r="H337" s="2">
        <v>8</v>
      </c>
      <c r="I337" s="22">
        <f t="shared" si="124"/>
        <v>76.5</v>
      </c>
      <c r="J337" s="22">
        <f t="shared" si="125"/>
        <v>136</v>
      </c>
      <c r="K337" s="22">
        <f t="shared" si="129"/>
        <v>136</v>
      </c>
      <c r="L337" s="22">
        <f t="shared" si="130"/>
        <v>76.5</v>
      </c>
      <c r="M337" s="29">
        <f t="shared" si="126"/>
        <v>2448</v>
      </c>
      <c r="N337" s="32">
        <f t="shared" si="127"/>
        <v>1377</v>
      </c>
      <c r="O337" s="26">
        <f t="shared" si="131"/>
        <v>13846.5</v>
      </c>
      <c r="P337" s="23">
        <f t="shared" si="132"/>
        <v>11424</v>
      </c>
      <c r="Q337" s="23">
        <f t="shared" si="133"/>
        <v>1904</v>
      </c>
      <c r="R337" s="23">
        <f t="shared" si="134"/>
        <v>1606.5</v>
      </c>
      <c r="S337" s="2">
        <f t="shared" si="135"/>
        <v>24480</v>
      </c>
      <c r="T337" s="23">
        <f t="shared" si="136"/>
        <v>34425</v>
      </c>
      <c r="U337" s="23">
        <f t="shared" si="128"/>
        <v>87686</v>
      </c>
    </row>
    <row r="338" spans="1:21" s="5" customFormat="1" ht="12.75">
      <c r="A338" s="368" t="s">
        <v>457</v>
      </c>
      <c r="B338" s="359" t="s">
        <v>1675</v>
      </c>
      <c r="C338" s="414" t="s">
        <v>1674</v>
      </c>
      <c r="D338" s="383" t="s">
        <v>1673</v>
      </c>
      <c r="E338" s="375" t="s">
        <v>465</v>
      </c>
      <c r="F338" s="414" t="s">
        <v>1682</v>
      </c>
      <c r="G338" s="396" t="s">
        <v>1826</v>
      </c>
      <c r="H338" s="397"/>
      <c r="I338" s="364" t="s">
        <v>1683</v>
      </c>
      <c r="J338" s="364"/>
      <c r="K338" s="364"/>
      <c r="L338" s="364"/>
      <c r="M338" s="364"/>
      <c r="N338" s="364"/>
      <c r="O338" s="423" t="s">
        <v>1824</v>
      </c>
      <c r="P338" s="423"/>
      <c r="Q338" s="423"/>
      <c r="R338" s="423"/>
      <c r="S338" s="423"/>
      <c r="T338" s="423"/>
      <c r="U338" s="423"/>
    </row>
    <row r="339" spans="1:21" s="5" customFormat="1" ht="12.75">
      <c r="A339" s="369"/>
      <c r="B339" s="360"/>
      <c r="C339" s="415"/>
      <c r="D339" s="362"/>
      <c r="E339" s="376"/>
      <c r="F339" s="415"/>
      <c r="G339" s="379"/>
      <c r="H339" s="413"/>
      <c r="I339" s="364"/>
      <c r="J339" s="364"/>
      <c r="K339" s="364"/>
      <c r="L339" s="364"/>
      <c r="M339" s="364"/>
      <c r="N339" s="364"/>
      <c r="O339" s="424"/>
      <c r="P339" s="424"/>
      <c r="Q339" s="424"/>
      <c r="R339" s="424"/>
      <c r="S339" s="424"/>
      <c r="T339" s="424"/>
      <c r="U339" s="424"/>
    </row>
    <row r="340" spans="1:21" s="5" customFormat="1" ht="12.75">
      <c r="A340" s="369"/>
      <c r="B340" s="360"/>
      <c r="C340" s="415"/>
      <c r="D340" s="362"/>
      <c r="E340" s="376"/>
      <c r="F340" s="415"/>
      <c r="G340" s="359" t="s">
        <v>1678</v>
      </c>
      <c r="H340" s="359" t="s">
        <v>1679</v>
      </c>
      <c r="I340" s="414" t="s">
        <v>1688</v>
      </c>
      <c r="J340" s="414" t="s">
        <v>1689</v>
      </c>
      <c r="K340" s="414" t="s">
        <v>1684</v>
      </c>
      <c r="L340" s="414" t="s">
        <v>1687</v>
      </c>
      <c r="M340" s="414" t="s">
        <v>1685</v>
      </c>
      <c r="N340" s="417" t="s">
        <v>1686</v>
      </c>
      <c r="O340" s="420" t="s">
        <v>1688</v>
      </c>
      <c r="P340" s="414" t="s">
        <v>1689</v>
      </c>
      <c r="Q340" s="414" t="s">
        <v>1684</v>
      </c>
      <c r="R340" s="414" t="s">
        <v>1687</v>
      </c>
      <c r="S340" s="414" t="s">
        <v>1685</v>
      </c>
      <c r="T340" s="414" t="s">
        <v>1686</v>
      </c>
      <c r="U340" s="399" t="s">
        <v>1696</v>
      </c>
    </row>
    <row r="341" spans="1:21" s="5" customFormat="1" ht="12.75">
      <c r="A341" s="369"/>
      <c r="B341" s="360"/>
      <c r="C341" s="415"/>
      <c r="D341" s="362"/>
      <c r="E341" s="376"/>
      <c r="F341" s="415"/>
      <c r="G341" s="360"/>
      <c r="H341" s="360"/>
      <c r="I341" s="415"/>
      <c r="J341" s="415"/>
      <c r="K341" s="415"/>
      <c r="L341" s="415"/>
      <c r="M341" s="415"/>
      <c r="N341" s="418"/>
      <c r="O341" s="421"/>
      <c r="P341" s="415"/>
      <c r="Q341" s="415"/>
      <c r="R341" s="415"/>
      <c r="S341" s="415"/>
      <c r="T341" s="415"/>
      <c r="U341" s="400"/>
    </row>
    <row r="342" spans="1:21" s="5" customFormat="1" ht="12.75">
      <c r="A342" s="369"/>
      <c r="B342" s="360"/>
      <c r="C342" s="415"/>
      <c r="D342" s="362"/>
      <c r="E342" s="376"/>
      <c r="F342" s="415"/>
      <c r="G342" s="360"/>
      <c r="H342" s="360"/>
      <c r="I342" s="415"/>
      <c r="J342" s="415"/>
      <c r="K342" s="415"/>
      <c r="L342" s="415"/>
      <c r="M342" s="415"/>
      <c r="N342" s="418"/>
      <c r="O342" s="421"/>
      <c r="P342" s="415"/>
      <c r="Q342" s="415"/>
      <c r="R342" s="415"/>
      <c r="S342" s="415"/>
      <c r="T342" s="415"/>
      <c r="U342" s="400"/>
    </row>
    <row r="343" spans="1:21" s="5" customFormat="1" ht="12.75">
      <c r="A343" s="369"/>
      <c r="B343" s="360"/>
      <c r="C343" s="415"/>
      <c r="D343" s="362"/>
      <c r="E343" s="376"/>
      <c r="F343" s="415"/>
      <c r="G343" s="360"/>
      <c r="H343" s="360"/>
      <c r="I343" s="415"/>
      <c r="J343" s="415"/>
      <c r="K343" s="415"/>
      <c r="L343" s="415"/>
      <c r="M343" s="415"/>
      <c r="N343" s="418"/>
      <c r="O343" s="421"/>
      <c r="P343" s="415"/>
      <c r="Q343" s="415"/>
      <c r="R343" s="415"/>
      <c r="S343" s="415"/>
      <c r="T343" s="415"/>
      <c r="U343" s="400"/>
    </row>
    <row r="344" spans="1:21" s="5" customFormat="1" ht="12.75">
      <c r="A344" s="369"/>
      <c r="B344" s="360"/>
      <c r="C344" s="415"/>
      <c r="D344" s="362"/>
      <c r="E344" s="376"/>
      <c r="F344" s="415"/>
      <c r="G344" s="360"/>
      <c r="H344" s="360"/>
      <c r="I344" s="415"/>
      <c r="J344" s="415"/>
      <c r="K344" s="415"/>
      <c r="L344" s="415"/>
      <c r="M344" s="415"/>
      <c r="N344" s="418"/>
      <c r="O344" s="421"/>
      <c r="P344" s="415"/>
      <c r="Q344" s="415"/>
      <c r="R344" s="415"/>
      <c r="S344" s="415"/>
      <c r="T344" s="415"/>
      <c r="U344" s="400"/>
    </row>
    <row r="345" spans="1:21" s="5" customFormat="1" ht="12.75">
      <c r="A345" s="370"/>
      <c r="B345" s="361"/>
      <c r="C345" s="416"/>
      <c r="D345" s="363"/>
      <c r="E345" s="377"/>
      <c r="F345" s="416"/>
      <c r="G345" s="361"/>
      <c r="H345" s="361"/>
      <c r="I345" s="416"/>
      <c r="J345" s="416"/>
      <c r="K345" s="416"/>
      <c r="L345" s="416"/>
      <c r="M345" s="416"/>
      <c r="N345" s="419"/>
      <c r="O345" s="422"/>
      <c r="P345" s="416"/>
      <c r="Q345" s="416"/>
      <c r="R345" s="416"/>
      <c r="S345" s="416"/>
      <c r="T345" s="416"/>
      <c r="U345" s="400"/>
    </row>
    <row r="346" spans="1:21" s="5" customFormat="1" ht="12.75">
      <c r="A346" s="11"/>
      <c r="B346" s="13"/>
      <c r="C346" s="14"/>
      <c r="D346" s="13"/>
      <c r="E346" s="12"/>
      <c r="F346" s="14"/>
      <c r="G346" s="14"/>
      <c r="H346" s="14"/>
      <c r="I346" s="21">
        <v>0.05</v>
      </c>
      <c r="J346" s="21">
        <v>0.05</v>
      </c>
      <c r="K346" s="21">
        <v>0.05</v>
      </c>
      <c r="L346" s="21">
        <v>0.05</v>
      </c>
      <c r="M346" s="28">
        <v>0.9</v>
      </c>
      <c r="N346" s="31">
        <v>0.9</v>
      </c>
      <c r="O346" s="25" t="s">
        <v>1690</v>
      </c>
      <c r="P346" s="24" t="s">
        <v>1691</v>
      </c>
      <c r="Q346" s="24" t="s">
        <v>1692</v>
      </c>
      <c r="R346" s="24" t="s">
        <v>1693</v>
      </c>
      <c r="S346" s="24" t="s">
        <v>1694</v>
      </c>
      <c r="T346" s="24" t="s">
        <v>1695</v>
      </c>
      <c r="U346" s="401"/>
    </row>
    <row r="347" spans="1:21" s="5" customFormat="1" ht="12.75">
      <c r="A347" s="85" t="s">
        <v>1348</v>
      </c>
      <c r="B347" s="2" t="s">
        <v>981</v>
      </c>
      <c r="C347" s="2" t="s">
        <v>1337</v>
      </c>
      <c r="D347" s="2" t="s">
        <v>1069</v>
      </c>
      <c r="E347" s="2" t="s">
        <v>1100</v>
      </c>
      <c r="F347" s="2">
        <v>400</v>
      </c>
      <c r="G347" s="17">
        <v>3.5</v>
      </c>
      <c r="H347" s="2">
        <v>8</v>
      </c>
      <c r="I347" s="22">
        <f t="shared" si="124"/>
        <v>70</v>
      </c>
      <c r="J347" s="22">
        <f t="shared" si="125"/>
        <v>160</v>
      </c>
      <c r="K347" s="22">
        <f t="shared" si="129"/>
        <v>160</v>
      </c>
      <c r="L347" s="22">
        <f t="shared" si="130"/>
        <v>70</v>
      </c>
      <c r="M347" s="29">
        <f t="shared" si="126"/>
        <v>2880</v>
      </c>
      <c r="N347" s="32">
        <f t="shared" si="127"/>
        <v>1260</v>
      </c>
      <c r="O347" s="26">
        <f t="shared" si="131"/>
        <v>12670</v>
      </c>
      <c r="P347" s="23">
        <f t="shared" si="132"/>
        <v>13440</v>
      </c>
      <c r="Q347" s="23">
        <f t="shared" si="133"/>
        <v>2240</v>
      </c>
      <c r="R347" s="23">
        <f t="shared" si="134"/>
        <v>1470</v>
      </c>
      <c r="S347" s="2">
        <f t="shared" si="135"/>
        <v>28800</v>
      </c>
      <c r="T347" s="23">
        <f t="shared" si="136"/>
        <v>31500</v>
      </c>
      <c r="U347" s="23">
        <f t="shared" si="128"/>
        <v>90120</v>
      </c>
    </row>
    <row r="348" spans="1:21" s="5" customFormat="1" ht="12.75">
      <c r="A348" s="85" t="s">
        <v>1350</v>
      </c>
      <c r="B348" s="2" t="s">
        <v>981</v>
      </c>
      <c r="C348" s="2" t="s">
        <v>1340</v>
      </c>
      <c r="D348" s="2" t="s">
        <v>1069</v>
      </c>
      <c r="E348" s="2" t="s">
        <v>1392</v>
      </c>
      <c r="F348" s="2">
        <v>780</v>
      </c>
      <c r="G348" s="17">
        <v>3.5</v>
      </c>
      <c r="H348" s="2">
        <v>8</v>
      </c>
      <c r="I348" s="22">
        <f t="shared" si="124"/>
        <v>136.5</v>
      </c>
      <c r="J348" s="22">
        <f t="shared" si="125"/>
        <v>312</v>
      </c>
      <c r="K348" s="22">
        <f t="shared" si="129"/>
        <v>312</v>
      </c>
      <c r="L348" s="22">
        <f t="shared" si="130"/>
        <v>136.5</v>
      </c>
      <c r="M348" s="29">
        <f t="shared" si="126"/>
        <v>5616</v>
      </c>
      <c r="N348" s="32">
        <f t="shared" si="127"/>
        <v>2457</v>
      </c>
      <c r="O348" s="26">
        <f t="shared" si="131"/>
        <v>24706.5</v>
      </c>
      <c r="P348" s="23">
        <f t="shared" si="132"/>
        <v>26208</v>
      </c>
      <c r="Q348" s="23">
        <f t="shared" si="133"/>
        <v>4368</v>
      </c>
      <c r="R348" s="23">
        <f t="shared" si="134"/>
        <v>2866.5</v>
      </c>
      <c r="S348" s="2">
        <f t="shared" si="135"/>
        <v>56160</v>
      </c>
      <c r="T348" s="23">
        <f t="shared" si="136"/>
        <v>61425</v>
      </c>
      <c r="U348" s="23">
        <f t="shared" si="128"/>
        <v>175734</v>
      </c>
    </row>
    <row r="349" spans="1:21" s="5" customFormat="1" ht="12.75">
      <c r="A349" s="85" t="s">
        <v>1352</v>
      </c>
      <c r="B349" s="2" t="s">
        <v>981</v>
      </c>
      <c r="C349" s="2" t="s">
        <v>1343</v>
      </c>
      <c r="D349" s="2" t="s">
        <v>1069</v>
      </c>
      <c r="E349" s="2" t="s">
        <v>1421</v>
      </c>
      <c r="F349" s="2">
        <v>180</v>
      </c>
      <c r="G349" s="17">
        <v>3.5</v>
      </c>
      <c r="H349" s="2">
        <v>8</v>
      </c>
      <c r="I349" s="22">
        <f t="shared" si="124"/>
        <v>31.5</v>
      </c>
      <c r="J349" s="22">
        <f t="shared" si="125"/>
        <v>72</v>
      </c>
      <c r="K349" s="22">
        <f t="shared" si="129"/>
        <v>72</v>
      </c>
      <c r="L349" s="22">
        <f t="shared" si="130"/>
        <v>31.5</v>
      </c>
      <c r="M349" s="29">
        <f t="shared" si="126"/>
        <v>1296</v>
      </c>
      <c r="N349" s="32">
        <f t="shared" si="127"/>
        <v>567</v>
      </c>
      <c r="O349" s="26">
        <f t="shared" si="131"/>
        <v>5701.5</v>
      </c>
      <c r="P349" s="23">
        <f t="shared" si="132"/>
        <v>6048</v>
      </c>
      <c r="Q349" s="23">
        <f t="shared" si="133"/>
        <v>1008</v>
      </c>
      <c r="R349" s="23">
        <f t="shared" si="134"/>
        <v>661.5</v>
      </c>
      <c r="S349" s="2">
        <f t="shared" si="135"/>
        <v>12960</v>
      </c>
      <c r="T349" s="23">
        <f t="shared" si="136"/>
        <v>14175</v>
      </c>
      <c r="U349" s="23">
        <f t="shared" si="128"/>
        <v>40554</v>
      </c>
    </row>
    <row r="350" spans="1:21" s="5" customFormat="1" ht="12.75">
      <c r="A350" s="85" t="s">
        <v>1372</v>
      </c>
      <c r="B350" s="2" t="s">
        <v>981</v>
      </c>
      <c r="C350" s="2" t="s">
        <v>1414</v>
      </c>
      <c r="D350" s="2" t="s">
        <v>1069</v>
      </c>
      <c r="E350" s="2" t="s">
        <v>1374</v>
      </c>
      <c r="F350" s="2">
        <v>250</v>
      </c>
      <c r="G350" s="17">
        <v>3.5</v>
      </c>
      <c r="H350" s="2">
        <v>8</v>
      </c>
      <c r="I350" s="22">
        <f t="shared" si="124"/>
        <v>43.75</v>
      </c>
      <c r="J350" s="22">
        <f t="shared" si="125"/>
        <v>100</v>
      </c>
      <c r="K350" s="22">
        <f t="shared" si="129"/>
        <v>100</v>
      </c>
      <c r="L350" s="22">
        <f t="shared" si="130"/>
        <v>43.75</v>
      </c>
      <c r="M350" s="29">
        <f t="shared" si="126"/>
        <v>1800</v>
      </c>
      <c r="N350" s="32">
        <f t="shared" si="127"/>
        <v>787.5</v>
      </c>
      <c r="O350" s="26">
        <f t="shared" si="131"/>
        <v>7918.75</v>
      </c>
      <c r="P350" s="23">
        <f t="shared" si="132"/>
        <v>8400</v>
      </c>
      <c r="Q350" s="23">
        <f t="shared" si="133"/>
        <v>1400</v>
      </c>
      <c r="R350" s="23">
        <f t="shared" si="134"/>
        <v>918.75</v>
      </c>
      <c r="S350" s="2">
        <f t="shared" si="135"/>
        <v>18000</v>
      </c>
      <c r="T350" s="23">
        <f t="shared" si="136"/>
        <v>19687.5</v>
      </c>
      <c r="U350" s="23">
        <f t="shared" si="128"/>
        <v>56325</v>
      </c>
    </row>
    <row r="351" spans="1:21" s="5" customFormat="1" ht="12.75">
      <c r="A351" s="85" t="s">
        <v>1615</v>
      </c>
      <c r="B351" s="2" t="s">
        <v>981</v>
      </c>
      <c r="C351" s="2" t="s">
        <v>1415</v>
      </c>
      <c r="D351" s="2" t="s">
        <v>1069</v>
      </c>
      <c r="E351" s="2" t="s">
        <v>1422</v>
      </c>
      <c r="F351" s="2">
        <v>80</v>
      </c>
      <c r="G351" s="17">
        <v>3.5</v>
      </c>
      <c r="H351" s="2">
        <v>8</v>
      </c>
      <c r="I351" s="22">
        <f t="shared" si="124"/>
        <v>14</v>
      </c>
      <c r="J351" s="22">
        <f t="shared" si="125"/>
        <v>32</v>
      </c>
      <c r="K351" s="22">
        <f t="shared" si="129"/>
        <v>32</v>
      </c>
      <c r="L351" s="22">
        <f t="shared" si="130"/>
        <v>14</v>
      </c>
      <c r="M351" s="29">
        <f t="shared" si="126"/>
        <v>576</v>
      </c>
      <c r="N351" s="32">
        <f t="shared" si="127"/>
        <v>252</v>
      </c>
      <c r="O351" s="26">
        <f t="shared" si="131"/>
        <v>2534</v>
      </c>
      <c r="P351" s="23">
        <f t="shared" si="132"/>
        <v>2688</v>
      </c>
      <c r="Q351" s="23">
        <f t="shared" si="133"/>
        <v>448</v>
      </c>
      <c r="R351" s="23">
        <f t="shared" si="134"/>
        <v>294</v>
      </c>
      <c r="S351" s="2">
        <f t="shared" si="135"/>
        <v>5760</v>
      </c>
      <c r="T351" s="23">
        <f t="shared" si="136"/>
        <v>6300</v>
      </c>
      <c r="U351" s="23">
        <f t="shared" si="128"/>
        <v>18024</v>
      </c>
    </row>
    <row r="352" spans="1:21" s="5" customFormat="1" ht="12.75">
      <c r="A352" s="85" t="s">
        <v>1616</v>
      </c>
      <c r="B352" s="2" t="s">
        <v>981</v>
      </c>
      <c r="C352" s="2" t="s">
        <v>1416</v>
      </c>
      <c r="D352" s="2" t="s">
        <v>1069</v>
      </c>
      <c r="E352" s="2" t="s">
        <v>1388</v>
      </c>
      <c r="F352" s="2">
        <v>540</v>
      </c>
      <c r="G352" s="17">
        <v>3.5</v>
      </c>
      <c r="H352" s="2">
        <v>8</v>
      </c>
      <c r="I352" s="22">
        <f t="shared" si="124"/>
        <v>94.5</v>
      </c>
      <c r="J352" s="22">
        <f t="shared" si="125"/>
        <v>216</v>
      </c>
      <c r="K352" s="22">
        <f t="shared" si="129"/>
        <v>216</v>
      </c>
      <c r="L352" s="22">
        <f t="shared" si="130"/>
        <v>94.5</v>
      </c>
      <c r="M352" s="29">
        <f t="shared" si="126"/>
        <v>3888</v>
      </c>
      <c r="N352" s="32">
        <f t="shared" si="127"/>
        <v>1701</v>
      </c>
      <c r="O352" s="26">
        <f t="shared" si="131"/>
        <v>17104.5</v>
      </c>
      <c r="P352" s="23">
        <f t="shared" si="132"/>
        <v>18144</v>
      </c>
      <c r="Q352" s="23">
        <f t="shared" si="133"/>
        <v>3024</v>
      </c>
      <c r="R352" s="23">
        <f t="shared" si="134"/>
        <v>1984.5</v>
      </c>
      <c r="S352" s="2">
        <f t="shared" si="135"/>
        <v>38880</v>
      </c>
      <c r="T352" s="23">
        <f t="shared" si="136"/>
        <v>42525</v>
      </c>
      <c r="U352" s="23">
        <f t="shared" si="128"/>
        <v>121662</v>
      </c>
    </row>
    <row r="353" spans="1:21" s="5" customFormat="1" ht="12.75">
      <c r="A353" s="85" t="s">
        <v>1617</v>
      </c>
      <c r="B353" s="2" t="s">
        <v>981</v>
      </c>
      <c r="C353" s="2" t="s">
        <v>1417</v>
      </c>
      <c r="D353" s="2" t="s">
        <v>1069</v>
      </c>
      <c r="E353" s="2" t="s">
        <v>1423</v>
      </c>
      <c r="F353" s="2">
        <v>380</v>
      </c>
      <c r="G353" s="17">
        <v>3.5</v>
      </c>
      <c r="H353" s="2">
        <v>8</v>
      </c>
      <c r="I353" s="22">
        <f t="shared" si="124"/>
        <v>66.5</v>
      </c>
      <c r="J353" s="22">
        <f t="shared" si="125"/>
        <v>152</v>
      </c>
      <c r="K353" s="22">
        <f t="shared" si="129"/>
        <v>152</v>
      </c>
      <c r="L353" s="22">
        <f t="shared" si="130"/>
        <v>66.5</v>
      </c>
      <c r="M353" s="29">
        <f t="shared" si="126"/>
        <v>2736</v>
      </c>
      <c r="N353" s="32">
        <f t="shared" si="127"/>
        <v>1197</v>
      </c>
      <c r="O353" s="26">
        <f t="shared" si="131"/>
        <v>12036.5</v>
      </c>
      <c r="P353" s="23">
        <f t="shared" si="132"/>
        <v>12768</v>
      </c>
      <c r="Q353" s="23">
        <f t="shared" si="133"/>
        <v>2128</v>
      </c>
      <c r="R353" s="23">
        <f t="shared" si="134"/>
        <v>1396.5</v>
      </c>
      <c r="S353" s="2">
        <f t="shared" si="135"/>
        <v>27360</v>
      </c>
      <c r="T353" s="23">
        <f t="shared" si="136"/>
        <v>29925</v>
      </c>
      <c r="U353" s="23">
        <f t="shared" si="128"/>
        <v>85614</v>
      </c>
    </row>
    <row r="354" spans="1:21" s="5" customFormat="1" ht="12.75">
      <c r="A354" s="85" t="s">
        <v>1618</v>
      </c>
      <c r="B354" s="2" t="s">
        <v>981</v>
      </c>
      <c r="C354" s="2" t="s">
        <v>1418</v>
      </c>
      <c r="D354" s="2" t="s">
        <v>1069</v>
      </c>
      <c r="E354" s="2" t="s">
        <v>1424</v>
      </c>
      <c r="F354" s="2">
        <v>890</v>
      </c>
      <c r="G354" s="17">
        <v>3.5</v>
      </c>
      <c r="H354" s="2">
        <v>8</v>
      </c>
      <c r="I354" s="22">
        <f t="shared" si="124"/>
        <v>155.75</v>
      </c>
      <c r="J354" s="22">
        <f t="shared" si="125"/>
        <v>356</v>
      </c>
      <c r="K354" s="22">
        <f t="shared" si="129"/>
        <v>356</v>
      </c>
      <c r="L354" s="22">
        <f t="shared" si="130"/>
        <v>155.75</v>
      </c>
      <c r="M354" s="29">
        <f t="shared" si="126"/>
        <v>6408</v>
      </c>
      <c r="N354" s="32">
        <f t="shared" si="127"/>
        <v>2803.5</v>
      </c>
      <c r="O354" s="26">
        <f t="shared" si="131"/>
        <v>28190.75</v>
      </c>
      <c r="P354" s="23">
        <f t="shared" si="132"/>
        <v>29904</v>
      </c>
      <c r="Q354" s="23">
        <f t="shared" si="133"/>
        <v>4984</v>
      </c>
      <c r="R354" s="23">
        <f t="shared" si="134"/>
        <v>3270.75</v>
      </c>
      <c r="S354" s="2">
        <f t="shared" si="135"/>
        <v>64080</v>
      </c>
      <c r="T354" s="23">
        <f t="shared" si="136"/>
        <v>70087.5</v>
      </c>
      <c r="U354" s="23">
        <f t="shared" si="128"/>
        <v>200517</v>
      </c>
    </row>
    <row r="355" spans="1:21" s="5" customFormat="1" ht="12.75">
      <c r="A355" s="85" t="s">
        <v>1619</v>
      </c>
      <c r="B355" s="2" t="s">
        <v>981</v>
      </c>
      <c r="C355" s="2" t="s">
        <v>1419</v>
      </c>
      <c r="D355" s="2" t="s">
        <v>1069</v>
      </c>
      <c r="E355" s="2" t="s">
        <v>1074</v>
      </c>
      <c r="F355" s="2">
        <v>200</v>
      </c>
      <c r="G355" s="17">
        <v>3.5</v>
      </c>
      <c r="H355" s="2">
        <v>8</v>
      </c>
      <c r="I355" s="22">
        <f t="shared" si="124"/>
        <v>35</v>
      </c>
      <c r="J355" s="22">
        <f t="shared" si="125"/>
        <v>80</v>
      </c>
      <c r="K355" s="22">
        <f t="shared" si="129"/>
        <v>80</v>
      </c>
      <c r="L355" s="22">
        <f t="shared" si="130"/>
        <v>35</v>
      </c>
      <c r="M355" s="29">
        <f t="shared" si="126"/>
        <v>1440</v>
      </c>
      <c r="N355" s="32">
        <f t="shared" si="127"/>
        <v>630</v>
      </c>
      <c r="O355" s="26">
        <f t="shared" si="131"/>
        <v>6335</v>
      </c>
      <c r="P355" s="23">
        <f t="shared" si="132"/>
        <v>6720</v>
      </c>
      <c r="Q355" s="23">
        <f t="shared" si="133"/>
        <v>1120</v>
      </c>
      <c r="R355" s="23">
        <f t="shared" si="134"/>
        <v>735</v>
      </c>
      <c r="S355" s="2">
        <f t="shared" si="135"/>
        <v>14400</v>
      </c>
      <c r="T355" s="23">
        <f t="shared" si="136"/>
        <v>15750</v>
      </c>
      <c r="U355" s="23">
        <f t="shared" si="128"/>
        <v>45060</v>
      </c>
    </row>
    <row r="356" spans="1:21" s="5" customFormat="1" ht="12.75">
      <c r="A356" s="85" t="s">
        <v>1620</v>
      </c>
      <c r="B356" s="2" t="s">
        <v>981</v>
      </c>
      <c r="C356" s="2" t="s">
        <v>1420</v>
      </c>
      <c r="D356" s="2" t="s">
        <v>1069</v>
      </c>
      <c r="E356" s="2" t="s">
        <v>1376</v>
      </c>
      <c r="F356" s="2">
        <v>530</v>
      </c>
      <c r="G356" s="17">
        <v>3.5</v>
      </c>
      <c r="H356" s="2">
        <v>8</v>
      </c>
      <c r="I356" s="22">
        <f t="shared" si="124"/>
        <v>92.75</v>
      </c>
      <c r="J356" s="22">
        <f t="shared" si="125"/>
        <v>212</v>
      </c>
      <c r="K356" s="22">
        <f t="shared" si="129"/>
        <v>212</v>
      </c>
      <c r="L356" s="22">
        <f t="shared" si="130"/>
        <v>92.75</v>
      </c>
      <c r="M356" s="29">
        <f t="shared" si="126"/>
        <v>3816</v>
      </c>
      <c r="N356" s="32">
        <f t="shared" si="127"/>
        <v>1669.5</v>
      </c>
      <c r="O356" s="26">
        <f t="shared" si="131"/>
        <v>16787.75</v>
      </c>
      <c r="P356" s="23">
        <f t="shared" si="132"/>
        <v>17808</v>
      </c>
      <c r="Q356" s="23">
        <f t="shared" si="133"/>
        <v>2968</v>
      </c>
      <c r="R356" s="23">
        <f t="shared" si="134"/>
        <v>1947.75</v>
      </c>
      <c r="S356" s="2">
        <f t="shared" si="135"/>
        <v>38160</v>
      </c>
      <c r="T356" s="23">
        <f t="shared" si="136"/>
        <v>41737.5</v>
      </c>
      <c r="U356" s="23">
        <f t="shared" si="128"/>
        <v>119409</v>
      </c>
    </row>
    <row r="357" spans="1:21" s="5" customFormat="1" ht="12.75">
      <c r="A357" s="2"/>
      <c r="B357" s="2"/>
      <c r="C357" s="2"/>
      <c r="D357" s="2"/>
      <c r="E357" s="2"/>
      <c r="F357" s="2"/>
      <c r="G357" s="17"/>
      <c r="H357" s="2"/>
      <c r="I357" s="37">
        <f aca="true" t="shared" si="137" ref="I357:T357">SUM(I324:I356)</f>
        <v>4805.425</v>
      </c>
      <c r="J357" s="37">
        <f t="shared" si="137"/>
        <v>7830.05</v>
      </c>
      <c r="K357" s="37">
        <f t="shared" si="137"/>
        <v>7830.05</v>
      </c>
      <c r="L357" s="37">
        <f t="shared" si="137"/>
        <v>4805.425</v>
      </c>
      <c r="M357" s="38">
        <f t="shared" si="137"/>
        <v>140940.9</v>
      </c>
      <c r="N357" s="39">
        <f t="shared" si="137"/>
        <v>86497.65</v>
      </c>
      <c r="O357" s="137">
        <f t="shared" si="137"/>
        <v>869772.875</v>
      </c>
      <c r="P357" s="130">
        <f t="shared" si="137"/>
        <v>657720</v>
      </c>
      <c r="Q357" s="130">
        <f t="shared" si="137"/>
        <v>109620</v>
      </c>
      <c r="R357" s="130">
        <f t="shared" si="137"/>
        <v>100912.875</v>
      </c>
      <c r="S357" s="130">
        <f t="shared" si="137"/>
        <v>1409400</v>
      </c>
      <c r="T357" s="130">
        <f t="shared" si="137"/>
        <v>2162418.75</v>
      </c>
      <c r="U357" s="130">
        <f t="shared" si="128"/>
        <v>5309844.5</v>
      </c>
    </row>
    <row r="358" spans="1:21" s="5" customFormat="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0"/>
      <c r="N358" s="33"/>
      <c r="O358" s="26"/>
      <c r="P358" s="23"/>
      <c r="Q358" s="23"/>
      <c r="R358" s="23"/>
      <c r="S358" s="2"/>
      <c r="T358" s="23"/>
      <c r="U358" s="23"/>
    </row>
    <row r="359" spans="1:21" s="5" customFormat="1" ht="12.75">
      <c r="A359" s="81" t="s">
        <v>1621</v>
      </c>
      <c r="B359" s="10" t="s">
        <v>1658</v>
      </c>
      <c r="C359" s="10" t="s">
        <v>1651</v>
      </c>
      <c r="D359" s="10" t="s">
        <v>1069</v>
      </c>
      <c r="E359" s="4" t="s">
        <v>1781</v>
      </c>
      <c r="F359" s="10">
        <v>1260</v>
      </c>
      <c r="G359" s="4">
        <v>4.5</v>
      </c>
      <c r="H359" s="2">
        <v>8</v>
      </c>
      <c r="I359" s="22">
        <f aca="true" t="shared" si="138" ref="I359:I369">PRODUCT((F359*0.05),G359)</f>
        <v>283.5</v>
      </c>
      <c r="J359" s="22">
        <f aca="true" t="shared" si="139" ref="J359:J369">PRODUCT((F359*0.05),H359)</f>
        <v>504</v>
      </c>
      <c r="K359" s="22">
        <f>PRODUCT((F359*0.05),H359)</f>
        <v>504</v>
      </c>
      <c r="L359" s="22">
        <f>PRODUCT((F359*0.05),G359)</f>
        <v>283.5</v>
      </c>
      <c r="M359" s="29">
        <f aca="true" t="shared" si="140" ref="M359:M369">PRODUCT((F359*0.9),H359)</f>
        <v>9072</v>
      </c>
      <c r="N359" s="32">
        <f>PRODUCT(F359*0.9,G359)</f>
        <v>5103</v>
      </c>
      <c r="O359" s="26">
        <f t="shared" si="131"/>
        <v>51313.5</v>
      </c>
      <c r="P359" s="23">
        <f t="shared" si="132"/>
        <v>42336</v>
      </c>
      <c r="Q359" s="23">
        <f t="shared" si="133"/>
        <v>7056</v>
      </c>
      <c r="R359" s="23">
        <f t="shared" si="134"/>
        <v>5953.5</v>
      </c>
      <c r="S359" s="2">
        <f t="shared" si="135"/>
        <v>90720</v>
      </c>
      <c r="T359" s="23">
        <f t="shared" si="136"/>
        <v>127575</v>
      </c>
      <c r="U359" s="23">
        <f>SUM(O359:T359)</f>
        <v>324954</v>
      </c>
    </row>
    <row r="360" spans="1:21" s="5" customFormat="1" ht="12.75">
      <c r="A360" s="81" t="s">
        <v>1623</v>
      </c>
      <c r="B360" s="10" t="s">
        <v>1658</v>
      </c>
      <c r="C360" s="10" t="s">
        <v>1653</v>
      </c>
      <c r="D360" s="10" t="s">
        <v>1069</v>
      </c>
      <c r="E360" s="4" t="s">
        <v>1745</v>
      </c>
      <c r="F360" s="10">
        <v>960</v>
      </c>
      <c r="G360" s="4">
        <v>4.5</v>
      </c>
      <c r="H360" s="2">
        <v>8</v>
      </c>
      <c r="I360" s="22">
        <f t="shared" si="138"/>
        <v>216</v>
      </c>
      <c r="J360" s="22">
        <f t="shared" si="139"/>
        <v>384</v>
      </c>
      <c r="K360" s="22">
        <f>PRODUCT((F360*0.05),H360)</f>
        <v>384</v>
      </c>
      <c r="L360" s="22">
        <f>PRODUCT((F360*0.05),G360)</f>
        <v>216</v>
      </c>
      <c r="M360" s="29">
        <f t="shared" si="140"/>
        <v>6912</v>
      </c>
      <c r="N360" s="32">
        <f>PRODUCT(F360*0.9,G360)</f>
        <v>3888</v>
      </c>
      <c r="O360" s="26">
        <f t="shared" si="131"/>
        <v>39096</v>
      </c>
      <c r="P360" s="23">
        <f t="shared" si="132"/>
        <v>32256</v>
      </c>
      <c r="Q360" s="23">
        <f t="shared" si="133"/>
        <v>5376</v>
      </c>
      <c r="R360" s="23">
        <f t="shared" si="134"/>
        <v>4536</v>
      </c>
      <c r="S360" s="2">
        <f t="shared" si="135"/>
        <v>69120</v>
      </c>
      <c r="T360" s="23">
        <f t="shared" si="136"/>
        <v>97200</v>
      </c>
      <c r="U360" s="23">
        <f>SUM(O360:T360)</f>
        <v>247584</v>
      </c>
    </row>
    <row r="361" spans="1:21" s="5" customFormat="1" ht="12.75">
      <c r="A361" s="2"/>
      <c r="B361" s="10"/>
      <c r="C361" s="10"/>
      <c r="D361" s="10"/>
      <c r="E361" s="10"/>
      <c r="F361" s="10"/>
      <c r="G361" s="4"/>
      <c r="H361" s="2"/>
      <c r="I361" s="37">
        <f aca="true" t="shared" si="141" ref="I361:N361">SUM(I359:I360)</f>
        <v>499.5</v>
      </c>
      <c r="J361" s="37">
        <f t="shared" si="141"/>
        <v>888</v>
      </c>
      <c r="K361" s="37">
        <f t="shared" si="141"/>
        <v>888</v>
      </c>
      <c r="L361" s="37">
        <f t="shared" si="141"/>
        <v>499.5</v>
      </c>
      <c r="M361" s="38">
        <f t="shared" si="141"/>
        <v>15984</v>
      </c>
      <c r="N361" s="39">
        <f t="shared" si="141"/>
        <v>8991</v>
      </c>
      <c r="O361" s="137">
        <f aca="true" t="shared" si="142" ref="O361:T361">SUM(O359:O360)</f>
        <v>90409.5</v>
      </c>
      <c r="P361" s="130">
        <f t="shared" si="142"/>
        <v>74592</v>
      </c>
      <c r="Q361" s="130">
        <f t="shared" si="142"/>
        <v>12432</v>
      </c>
      <c r="R361" s="130">
        <f t="shared" si="142"/>
        <v>10489.5</v>
      </c>
      <c r="S361" s="130">
        <f t="shared" si="142"/>
        <v>159840</v>
      </c>
      <c r="T361" s="130">
        <f t="shared" si="142"/>
        <v>224775</v>
      </c>
      <c r="U361" s="130">
        <f>SUM(O361:T361)</f>
        <v>572538</v>
      </c>
    </row>
    <row r="362" spans="1:21" s="5" customFormat="1" ht="12.75">
      <c r="A362" s="2"/>
      <c r="B362" s="10"/>
      <c r="C362" s="10"/>
      <c r="D362" s="10"/>
      <c r="E362" s="10"/>
      <c r="F362" s="10"/>
      <c r="G362" s="9"/>
      <c r="H362" s="2"/>
      <c r="I362" s="22"/>
      <c r="J362" s="22"/>
      <c r="K362" s="22"/>
      <c r="L362" s="22"/>
      <c r="M362" s="29"/>
      <c r="N362" s="32"/>
      <c r="O362" s="26"/>
      <c r="P362" s="23"/>
      <c r="Q362" s="23"/>
      <c r="R362" s="23"/>
      <c r="S362" s="2"/>
      <c r="T362" s="23"/>
      <c r="U362" s="23"/>
    </row>
    <row r="363" spans="1:21" s="5" customFormat="1" ht="12.75">
      <c r="A363" s="81" t="s">
        <v>1624</v>
      </c>
      <c r="B363" s="10" t="s">
        <v>1659</v>
      </c>
      <c r="C363" s="10" t="s">
        <v>1654</v>
      </c>
      <c r="D363" s="2" t="s">
        <v>1667</v>
      </c>
      <c r="E363" s="2" t="s">
        <v>1750</v>
      </c>
      <c r="F363" s="10">
        <v>1190</v>
      </c>
      <c r="G363" s="4">
        <v>4.5</v>
      </c>
      <c r="H363" s="2">
        <v>8</v>
      </c>
      <c r="I363" s="22">
        <f t="shared" si="138"/>
        <v>267.75</v>
      </c>
      <c r="J363" s="22">
        <f t="shared" si="139"/>
        <v>476</v>
      </c>
      <c r="K363" s="22">
        <f>PRODUCT((F363*0.05),H363)</f>
        <v>476</v>
      </c>
      <c r="L363" s="22">
        <f>PRODUCT((F363*0.05),G363)</f>
        <v>267.75</v>
      </c>
      <c r="M363" s="29">
        <f t="shared" si="140"/>
        <v>8568</v>
      </c>
      <c r="N363" s="32">
        <f>PRODUCT(F363*0.9,G363)</f>
        <v>4819.5</v>
      </c>
      <c r="O363" s="26">
        <f t="shared" si="131"/>
        <v>48462.75</v>
      </c>
      <c r="P363" s="23">
        <f t="shared" si="132"/>
        <v>39984</v>
      </c>
      <c r="Q363" s="23">
        <f t="shared" si="133"/>
        <v>6664</v>
      </c>
      <c r="R363" s="23">
        <f t="shared" si="134"/>
        <v>5622.75</v>
      </c>
      <c r="S363" s="2">
        <f t="shared" si="135"/>
        <v>85680</v>
      </c>
      <c r="T363" s="23">
        <f t="shared" si="136"/>
        <v>120487.5</v>
      </c>
      <c r="U363" s="23">
        <f>SUM(O363:T363)</f>
        <v>306901</v>
      </c>
    </row>
    <row r="364" spans="1:21" s="5" customFormat="1" ht="12.75">
      <c r="A364" s="81" t="s">
        <v>1626</v>
      </c>
      <c r="B364" s="10" t="s">
        <v>1659</v>
      </c>
      <c r="C364" s="10" t="s">
        <v>1656</v>
      </c>
      <c r="D364" s="10" t="s">
        <v>1069</v>
      </c>
      <c r="E364" s="10" t="s">
        <v>1657</v>
      </c>
      <c r="F364" s="10">
        <v>690</v>
      </c>
      <c r="G364" s="17">
        <v>3.5</v>
      </c>
      <c r="H364" s="2">
        <v>8</v>
      </c>
      <c r="I364" s="22">
        <f t="shared" si="138"/>
        <v>120.75</v>
      </c>
      <c r="J364" s="22">
        <f t="shared" si="139"/>
        <v>276</v>
      </c>
      <c r="K364" s="22">
        <f>PRODUCT((F364*0.05),H364)</f>
        <v>276</v>
      </c>
      <c r="L364" s="22">
        <f>PRODUCT((F364*0.05),G364)</f>
        <v>120.75</v>
      </c>
      <c r="M364" s="29">
        <f t="shared" si="140"/>
        <v>4968</v>
      </c>
      <c r="N364" s="32">
        <f>PRODUCT(F364*0.9,G364)</f>
        <v>2173.5</v>
      </c>
      <c r="O364" s="26">
        <f t="shared" si="131"/>
        <v>21855.75</v>
      </c>
      <c r="P364" s="23">
        <f t="shared" si="132"/>
        <v>23184</v>
      </c>
      <c r="Q364" s="23">
        <f t="shared" si="133"/>
        <v>3864</v>
      </c>
      <c r="R364" s="23">
        <f t="shared" si="134"/>
        <v>2535.75</v>
      </c>
      <c r="S364" s="2">
        <f t="shared" si="135"/>
        <v>49680</v>
      </c>
      <c r="T364" s="23">
        <f t="shared" si="136"/>
        <v>54337.5</v>
      </c>
      <c r="U364" s="23">
        <f>SUM(O364:T364)</f>
        <v>155457</v>
      </c>
    </row>
    <row r="365" spans="1:21" s="5" customFormat="1" ht="12.75">
      <c r="A365" s="81" t="s">
        <v>1627</v>
      </c>
      <c r="B365" s="10" t="s">
        <v>1659</v>
      </c>
      <c r="C365" s="2" t="s">
        <v>1752</v>
      </c>
      <c r="D365" s="2" t="s">
        <v>1667</v>
      </c>
      <c r="E365" s="2" t="s">
        <v>1753</v>
      </c>
      <c r="F365" s="10">
        <v>1320</v>
      </c>
      <c r="G365" s="17">
        <v>4.5</v>
      </c>
      <c r="H365" s="2">
        <v>8</v>
      </c>
      <c r="I365" s="22">
        <f t="shared" si="138"/>
        <v>297</v>
      </c>
      <c r="J365" s="22">
        <f t="shared" si="139"/>
        <v>528</v>
      </c>
      <c r="K365" s="22">
        <f>PRODUCT((F365*0.05),H365)</f>
        <v>528</v>
      </c>
      <c r="L365" s="22">
        <f>PRODUCT((F365*0.05),G365)</f>
        <v>297</v>
      </c>
      <c r="M365" s="29">
        <f t="shared" si="140"/>
        <v>9504</v>
      </c>
      <c r="N365" s="32">
        <f>PRODUCT(F365*0.9,G365)</f>
        <v>5346</v>
      </c>
      <c r="O365" s="26">
        <f t="shared" si="131"/>
        <v>53757</v>
      </c>
      <c r="P365" s="23">
        <f t="shared" si="132"/>
        <v>44352</v>
      </c>
      <c r="Q365" s="23">
        <f t="shared" si="133"/>
        <v>7392</v>
      </c>
      <c r="R365" s="23">
        <f t="shared" si="134"/>
        <v>6237</v>
      </c>
      <c r="S365" s="2">
        <f t="shared" si="135"/>
        <v>95040</v>
      </c>
      <c r="T365" s="23">
        <f t="shared" si="136"/>
        <v>133650</v>
      </c>
      <c r="U365" s="23">
        <f>SUM(O365:T365)</f>
        <v>340428</v>
      </c>
    </row>
    <row r="366" spans="1:21" s="5" customFormat="1" ht="12.75">
      <c r="A366" s="2"/>
      <c r="B366" s="10"/>
      <c r="C366" s="10"/>
      <c r="D366" s="10"/>
      <c r="E366" s="10"/>
      <c r="F366" s="10"/>
      <c r="G366" s="17"/>
      <c r="H366" s="2"/>
      <c r="I366" s="37">
        <f aca="true" t="shared" si="143" ref="I366:U366">SUM(I363:I365)</f>
        <v>685.5</v>
      </c>
      <c r="J366" s="37">
        <f t="shared" si="143"/>
        <v>1280</v>
      </c>
      <c r="K366" s="37">
        <f t="shared" si="143"/>
        <v>1280</v>
      </c>
      <c r="L366" s="37">
        <f t="shared" si="143"/>
        <v>685.5</v>
      </c>
      <c r="M366" s="38">
        <f t="shared" si="143"/>
        <v>23040</v>
      </c>
      <c r="N366" s="39">
        <f t="shared" si="143"/>
        <v>12339</v>
      </c>
      <c r="O366" s="137">
        <f t="shared" si="143"/>
        <v>124075.5</v>
      </c>
      <c r="P366" s="130">
        <f t="shared" si="143"/>
        <v>107520</v>
      </c>
      <c r="Q366" s="130">
        <f t="shared" si="143"/>
        <v>17920</v>
      </c>
      <c r="R366" s="130">
        <f t="shared" si="143"/>
        <v>14395.5</v>
      </c>
      <c r="S366" s="130">
        <f t="shared" si="143"/>
        <v>230400</v>
      </c>
      <c r="T366" s="130">
        <f t="shared" si="143"/>
        <v>308475</v>
      </c>
      <c r="U366" s="130">
        <f t="shared" si="143"/>
        <v>802786</v>
      </c>
    </row>
    <row r="367" spans="1:21" s="5" customFormat="1" ht="12.75" customHeight="1">
      <c r="A367" s="2"/>
      <c r="B367" s="9"/>
      <c r="C367" s="9"/>
      <c r="D367" s="9"/>
      <c r="E367" s="9"/>
      <c r="F367" s="9"/>
      <c r="G367" s="9"/>
      <c r="H367" s="2"/>
      <c r="I367" s="22"/>
      <c r="J367" s="22"/>
      <c r="K367" s="22"/>
      <c r="L367" s="22"/>
      <c r="M367" s="29"/>
      <c r="N367" s="32"/>
      <c r="O367" s="26"/>
      <c r="P367" s="23"/>
      <c r="Q367" s="23"/>
      <c r="R367" s="23"/>
      <c r="S367" s="2"/>
      <c r="T367" s="23"/>
      <c r="U367" s="23"/>
    </row>
    <row r="368" spans="1:21" s="5" customFormat="1" ht="12.75" customHeight="1">
      <c r="A368" s="86" t="s">
        <v>1644</v>
      </c>
      <c r="B368" s="4" t="s">
        <v>147</v>
      </c>
      <c r="C368" s="4" t="s">
        <v>1661</v>
      </c>
      <c r="D368" s="4" t="s">
        <v>1351</v>
      </c>
      <c r="E368" s="4" t="s">
        <v>1663</v>
      </c>
      <c r="F368" s="4">
        <v>500</v>
      </c>
      <c r="G368" s="4">
        <v>9</v>
      </c>
      <c r="H368" s="2">
        <v>8</v>
      </c>
      <c r="I368" s="37">
        <f t="shared" si="138"/>
        <v>225</v>
      </c>
      <c r="J368" s="37">
        <f t="shared" si="139"/>
        <v>200</v>
      </c>
      <c r="K368" s="37">
        <f>PRODUCT((F368*0.05),H368)</f>
        <v>200</v>
      </c>
      <c r="L368" s="37">
        <f>PRODUCT((F368*0.05),G368)</f>
        <v>225</v>
      </c>
      <c r="M368" s="38">
        <f t="shared" si="140"/>
        <v>3600</v>
      </c>
      <c r="N368" s="39">
        <f>PRODUCT(F368*0.9,G368)</f>
        <v>4050</v>
      </c>
      <c r="O368" s="137">
        <f t="shared" si="131"/>
        <v>40725</v>
      </c>
      <c r="P368" s="130">
        <f t="shared" si="132"/>
        <v>16800</v>
      </c>
      <c r="Q368" s="130">
        <f t="shared" si="133"/>
        <v>2800</v>
      </c>
      <c r="R368" s="130">
        <f t="shared" si="134"/>
        <v>4725</v>
      </c>
      <c r="S368" s="130">
        <f t="shared" si="135"/>
        <v>36000</v>
      </c>
      <c r="T368" s="130">
        <f t="shared" si="136"/>
        <v>101250</v>
      </c>
      <c r="U368" s="130">
        <f>SUM(O368:T368)</f>
        <v>202300</v>
      </c>
    </row>
    <row r="369" spans="1:21" s="5" customFormat="1" ht="12.75" customHeight="1">
      <c r="A369" s="87" t="s">
        <v>1645</v>
      </c>
      <c r="B369" s="4" t="s">
        <v>1665</v>
      </c>
      <c r="C369" s="4" t="s">
        <v>1666</v>
      </c>
      <c r="D369" s="4" t="s">
        <v>1667</v>
      </c>
      <c r="E369" s="4" t="s">
        <v>1669</v>
      </c>
      <c r="F369" s="4">
        <v>1500</v>
      </c>
      <c r="G369" s="4">
        <v>7</v>
      </c>
      <c r="H369" s="2">
        <v>8</v>
      </c>
      <c r="I369" s="37">
        <f t="shared" si="138"/>
        <v>525</v>
      </c>
      <c r="J369" s="37">
        <f t="shared" si="139"/>
        <v>600</v>
      </c>
      <c r="K369" s="37">
        <f>PRODUCT((F369*0.05),H369)</f>
        <v>600</v>
      </c>
      <c r="L369" s="37">
        <f>PRODUCT((F369*0.05),G369)</f>
        <v>525</v>
      </c>
      <c r="M369" s="38">
        <f t="shared" si="140"/>
        <v>10800</v>
      </c>
      <c r="N369" s="39">
        <f>PRODUCT(F369*0.9,G369)</f>
        <v>9450</v>
      </c>
      <c r="O369" s="137">
        <f t="shared" si="131"/>
        <v>95025</v>
      </c>
      <c r="P369" s="130">
        <f t="shared" si="132"/>
        <v>50400</v>
      </c>
      <c r="Q369" s="130">
        <f t="shared" si="133"/>
        <v>8400</v>
      </c>
      <c r="R369" s="130">
        <f t="shared" si="134"/>
        <v>11025</v>
      </c>
      <c r="S369" s="130">
        <f t="shared" si="135"/>
        <v>108000</v>
      </c>
      <c r="T369" s="130">
        <f t="shared" si="136"/>
        <v>236250</v>
      </c>
      <c r="U369" s="130">
        <f>SUM(O369:T369)</f>
        <v>509100</v>
      </c>
    </row>
    <row r="370" spans="1:21" s="5" customFormat="1" ht="12.75" customHeight="1">
      <c r="A370" s="2"/>
      <c r="B370" s="2"/>
      <c r="C370" s="2"/>
      <c r="D370" s="2"/>
      <c r="E370" s="2"/>
      <c r="F370" s="2"/>
      <c r="G370" s="2"/>
      <c r="H370" s="2"/>
      <c r="I370" s="23"/>
      <c r="J370" s="23"/>
      <c r="K370" s="23"/>
      <c r="L370" s="23"/>
      <c r="M370" s="40"/>
      <c r="N370" s="32"/>
      <c r="O370" s="27"/>
      <c r="P370" s="2"/>
      <c r="Q370" s="2"/>
      <c r="R370" s="2"/>
      <c r="S370" s="2"/>
      <c r="T370" s="2"/>
      <c r="U370" s="2"/>
    </row>
    <row r="371" spans="1:21" s="5" customFormat="1" ht="12.75" customHeight="1">
      <c r="A371" s="356" t="s">
        <v>1699</v>
      </c>
      <c r="B371" s="357"/>
      <c r="C371" s="357"/>
      <c r="D371" s="357"/>
      <c r="E371" s="358"/>
      <c r="F371" s="143">
        <f>SUM(F17:F370)</f>
        <v>226008</v>
      </c>
      <c r="G371" s="356"/>
      <c r="H371" s="358"/>
      <c r="I371" s="140">
        <v>60785.75000000001</v>
      </c>
      <c r="J371" s="140">
        <v>90403.20000000003</v>
      </c>
      <c r="K371" s="154">
        <v>90403</v>
      </c>
      <c r="L371" s="154">
        <v>60786</v>
      </c>
      <c r="M371" s="155">
        <v>1627257.5999999994</v>
      </c>
      <c r="N371" s="156">
        <v>1094143.5</v>
      </c>
      <c r="O371" s="157">
        <v>10998636.95</v>
      </c>
      <c r="P371" s="154">
        <v>7593868.799999999</v>
      </c>
      <c r="Q371" s="154">
        <v>1262669.7999999998</v>
      </c>
      <c r="R371" s="154">
        <v>1280547.45</v>
      </c>
      <c r="S371" s="154">
        <v>16272576</v>
      </c>
      <c r="T371" s="154">
        <v>27344677.5</v>
      </c>
      <c r="U371" s="154">
        <v>64752976.5</v>
      </c>
    </row>
    <row r="372" spans="1:21" s="5" customFormat="1" ht="12.75" customHeight="1">
      <c r="A372" s="16"/>
      <c r="B372" s="16"/>
      <c r="C372" s="16"/>
      <c r="D372" s="16"/>
      <c r="E372" s="16"/>
      <c r="F372" s="18"/>
      <c r="O372" s="119"/>
      <c r="P372" s="119"/>
      <c r="Q372" s="119"/>
      <c r="R372" s="119"/>
      <c r="S372" s="119"/>
      <c r="T372" s="119"/>
      <c r="U372" s="119"/>
    </row>
    <row r="373" spans="1:21" s="5" customFormat="1" ht="12.75" customHeight="1">
      <c r="A373" s="367" t="s">
        <v>1782</v>
      </c>
      <c r="B373" s="367"/>
      <c r="C373" s="367"/>
      <c r="D373" s="367"/>
      <c r="E373" s="367"/>
      <c r="F373" s="367"/>
      <c r="G373" s="367"/>
      <c r="H373" s="367"/>
      <c r="I373" s="367"/>
      <c r="J373" s="367"/>
      <c r="K373" s="367"/>
      <c r="L373" s="367"/>
      <c r="M373" s="367"/>
      <c r="N373" s="367"/>
      <c r="O373" s="367"/>
      <c r="P373" s="367"/>
      <c r="Q373" s="367"/>
      <c r="R373" s="367"/>
      <c r="S373" s="367"/>
      <c r="T373" s="367"/>
      <c r="U373" s="367"/>
    </row>
    <row r="374" s="5" customFormat="1" ht="12.75" customHeight="1"/>
    <row r="375" spans="1:21" s="5" customFormat="1" ht="12.75" customHeight="1">
      <c r="A375" s="409" t="s">
        <v>457</v>
      </c>
      <c r="B375" s="364" t="s">
        <v>1783</v>
      </c>
      <c r="C375" s="410" t="s">
        <v>1775</v>
      </c>
      <c r="D375" s="411" t="s">
        <v>1778</v>
      </c>
      <c r="E375" s="412" t="s">
        <v>465</v>
      </c>
      <c r="F375" s="364" t="s">
        <v>1776</v>
      </c>
      <c r="G375" s="364" t="s">
        <v>1777</v>
      </c>
      <c r="H375" s="364"/>
      <c r="I375" s="364" t="s">
        <v>1683</v>
      </c>
      <c r="J375" s="364"/>
      <c r="K375" s="364"/>
      <c r="L375" s="364"/>
      <c r="M375" s="364"/>
      <c r="N375" s="364"/>
      <c r="O375" s="425" t="s">
        <v>1825</v>
      </c>
      <c r="P375" s="425"/>
      <c r="Q375" s="425"/>
      <c r="R375" s="425"/>
      <c r="S375" s="425"/>
      <c r="T375" s="425"/>
      <c r="U375" s="425"/>
    </row>
    <row r="376" spans="1:21" s="5" customFormat="1" ht="12.75" customHeight="1">
      <c r="A376" s="409"/>
      <c r="B376" s="364"/>
      <c r="C376" s="410"/>
      <c r="D376" s="411"/>
      <c r="E376" s="412"/>
      <c r="F376" s="364"/>
      <c r="G376" s="364"/>
      <c r="H376" s="364"/>
      <c r="I376" s="364"/>
      <c r="J376" s="364"/>
      <c r="K376" s="364"/>
      <c r="L376" s="364"/>
      <c r="M376" s="364"/>
      <c r="N376" s="364"/>
      <c r="O376" s="425"/>
      <c r="P376" s="425"/>
      <c r="Q376" s="425"/>
      <c r="R376" s="425"/>
      <c r="S376" s="425"/>
      <c r="T376" s="425"/>
      <c r="U376" s="425"/>
    </row>
    <row r="377" spans="1:21" s="5" customFormat="1" ht="12.75" customHeight="1">
      <c r="A377" s="409"/>
      <c r="B377" s="364"/>
      <c r="C377" s="410"/>
      <c r="D377" s="411"/>
      <c r="E377" s="412"/>
      <c r="F377" s="364"/>
      <c r="G377" s="397" t="s">
        <v>1678</v>
      </c>
      <c r="H377" s="359" t="s">
        <v>1679</v>
      </c>
      <c r="I377" s="360" t="s">
        <v>1688</v>
      </c>
      <c r="J377" s="360" t="s">
        <v>1689</v>
      </c>
      <c r="K377" s="360" t="s">
        <v>1684</v>
      </c>
      <c r="L377" s="360" t="s">
        <v>1784</v>
      </c>
      <c r="M377" s="378" t="s">
        <v>1685</v>
      </c>
      <c r="N377" s="408" t="s">
        <v>1686</v>
      </c>
      <c r="O377" s="405" t="s">
        <v>1688</v>
      </c>
      <c r="P377" s="364" t="s">
        <v>1689</v>
      </c>
      <c r="Q377" s="364" t="s">
        <v>1684</v>
      </c>
      <c r="R377" s="364" t="s">
        <v>1784</v>
      </c>
      <c r="S377" s="364" t="s">
        <v>1685</v>
      </c>
      <c r="T377" s="364" t="s">
        <v>1686</v>
      </c>
      <c r="U377" s="399" t="s">
        <v>1696</v>
      </c>
    </row>
    <row r="378" spans="1:21" s="5" customFormat="1" ht="12.75">
      <c r="A378" s="409"/>
      <c r="B378" s="364"/>
      <c r="C378" s="410"/>
      <c r="D378" s="411"/>
      <c r="E378" s="412"/>
      <c r="F378" s="364"/>
      <c r="G378" s="398"/>
      <c r="H378" s="360"/>
      <c r="I378" s="360"/>
      <c r="J378" s="360"/>
      <c r="K378" s="360"/>
      <c r="L378" s="360"/>
      <c r="M378" s="378"/>
      <c r="N378" s="408"/>
      <c r="O378" s="406"/>
      <c r="P378" s="364"/>
      <c r="Q378" s="364"/>
      <c r="R378" s="364"/>
      <c r="S378" s="364"/>
      <c r="T378" s="364"/>
      <c r="U378" s="400"/>
    </row>
    <row r="379" spans="1:21" s="5" customFormat="1" ht="12.75">
      <c r="A379" s="409"/>
      <c r="B379" s="364"/>
      <c r="C379" s="410"/>
      <c r="D379" s="411"/>
      <c r="E379" s="412"/>
      <c r="F379" s="364"/>
      <c r="G379" s="413"/>
      <c r="H379" s="361"/>
      <c r="I379" s="361"/>
      <c r="J379" s="361"/>
      <c r="K379" s="361"/>
      <c r="L379" s="361"/>
      <c r="M379" s="379"/>
      <c r="N379" s="408"/>
      <c r="O379" s="407"/>
      <c r="P379" s="364"/>
      <c r="Q379" s="364"/>
      <c r="R379" s="364"/>
      <c r="S379" s="364"/>
      <c r="T379" s="364"/>
      <c r="U379" s="400"/>
    </row>
    <row r="380" spans="1:21" s="5" customFormat="1" ht="12.75">
      <c r="A380" s="11"/>
      <c r="B380" s="13"/>
      <c r="C380" s="14"/>
      <c r="D380" s="13"/>
      <c r="E380" s="12"/>
      <c r="F380" s="14"/>
      <c r="G380" s="14"/>
      <c r="H380" s="14"/>
      <c r="I380" s="21">
        <v>0.05</v>
      </c>
      <c r="J380" s="21">
        <v>0.05</v>
      </c>
      <c r="K380" s="21">
        <v>0.05</v>
      </c>
      <c r="L380" s="21">
        <v>0.55</v>
      </c>
      <c r="M380" s="28">
        <v>0.9</v>
      </c>
      <c r="N380" s="31">
        <v>0.4</v>
      </c>
      <c r="O380" s="25" t="s">
        <v>1690</v>
      </c>
      <c r="P380" s="24" t="s">
        <v>1691</v>
      </c>
      <c r="Q380" s="24" t="s">
        <v>1692</v>
      </c>
      <c r="R380" s="24" t="s">
        <v>1785</v>
      </c>
      <c r="S380" s="24" t="s">
        <v>1694</v>
      </c>
      <c r="T380" s="24" t="s">
        <v>1695</v>
      </c>
      <c r="U380" s="401"/>
    </row>
    <row r="381" s="5" customFormat="1" ht="12.75"/>
    <row r="382" spans="1:21" s="5" customFormat="1" ht="12.75">
      <c r="A382" s="93" t="s">
        <v>1647</v>
      </c>
      <c r="B382" s="4" t="s">
        <v>1757</v>
      </c>
      <c r="C382" s="4" t="s">
        <v>1758</v>
      </c>
      <c r="D382" s="4" t="s">
        <v>1759</v>
      </c>
      <c r="E382" s="4" t="s">
        <v>1761</v>
      </c>
      <c r="F382" s="4">
        <v>2090</v>
      </c>
      <c r="G382" s="4">
        <v>6</v>
      </c>
      <c r="H382" s="2">
        <v>3</v>
      </c>
      <c r="I382" s="68">
        <f aca="true" t="shared" si="144" ref="I382:I387">PRODUCT((F382*0.05),G382)</f>
        <v>627</v>
      </c>
      <c r="J382" s="68">
        <f aca="true" t="shared" si="145" ref="J382:J387">PRODUCT((F382*0.05),H382)</f>
        <v>313.5</v>
      </c>
      <c r="K382" s="68">
        <f aca="true" t="shared" si="146" ref="K382:K387">PRODUCT((F382*0.05),H382)</f>
        <v>313.5</v>
      </c>
      <c r="L382" s="68">
        <f aca="true" t="shared" si="147" ref="L382:L387">PRODUCT((F382*0.55),G382)</f>
        <v>6897</v>
      </c>
      <c r="M382" s="68">
        <f aca="true" t="shared" si="148" ref="M382:M387">PRODUCT((F382*0.9),H382)</f>
        <v>5643</v>
      </c>
      <c r="N382" s="32">
        <f aca="true" t="shared" si="149" ref="N382:N387">PRODUCT(F382*0.4,G382)</f>
        <v>5016</v>
      </c>
      <c r="O382" s="26">
        <f aca="true" t="shared" si="150" ref="O382:O387">PRODUCT(I382,181)</f>
        <v>113487</v>
      </c>
      <c r="P382" s="23">
        <f aca="true" t="shared" si="151" ref="P382:P387">PRODUCT(J382,84)</f>
        <v>26334</v>
      </c>
      <c r="Q382" s="23">
        <f aca="true" t="shared" si="152" ref="Q382:Q387">PRODUCT(K382,14)</f>
        <v>4389</v>
      </c>
      <c r="R382" s="23">
        <f aca="true" t="shared" si="153" ref="R382:R387">PRODUCT(L382,13)</f>
        <v>89661</v>
      </c>
      <c r="S382" s="23">
        <f aca="true" t="shared" si="154" ref="S382:S387">PRODUCT(M382,10)</f>
        <v>56430</v>
      </c>
      <c r="T382" s="23">
        <f aca="true" t="shared" si="155" ref="T382:T387">PRODUCT(N382,25)</f>
        <v>125400</v>
      </c>
      <c r="U382" s="134">
        <f aca="true" t="shared" si="156" ref="U382:U387">SUM(O382:T382)</f>
        <v>415701</v>
      </c>
    </row>
    <row r="383" spans="1:21" s="5" customFormat="1" ht="12.75">
      <c r="A383" s="93" t="s">
        <v>1648</v>
      </c>
      <c r="B383" s="94" t="s">
        <v>1762</v>
      </c>
      <c r="C383" s="4" t="s">
        <v>1763</v>
      </c>
      <c r="D383" s="4" t="s">
        <v>1764</v>
      </c>
      <c r="E383" s="4" t="s">
        <v>1766</v>
      </c>
      <c r="F383" s="4">
        <v>2826</v>
      </c>
      <c r="G383" s="4">
        <v>3</v>
      </c>
      <c r="H383" s="2">
        <v>4</v>
      </c>
      <c r="I383" s="68">
        <f t="shared" si="144"/>
        <v>423.90000000000003</v>
      </c>
      <c r="J383" s="68">
        <f t="shared" si="145"/>
        <v>565.2</v>
      </c>
      <c r="K383" s="68">
        <f t="shared" si="146"/>
        <v>565.2</v>
      </c>
      <c r="L383" s="68">
        <f t="shared" si="147"/>
        <v>4662.900000000001</v>
      </c>
      <c r="M383" s="68">
        <f t="shared" si="148"/>
        <v>10173.6</v>
      </c>
      <c r="N383" s="32">
        <f t="shared" si="149"/>
        <v>3391.2000000000003</v>
      </c>
      <c r="O383" s="26">
        <f t="shared" si="150"/>
        <v>76725.90000000001</v>
      </c>
      <c r="P383" s="23">
        <f t="shared" si="151"/>
        <v>47476.8</v>
      </c>
      <c r="Q383" s="23">
        <f t="shared" si="152"/>
        <v>7912.800000000001</v>
      </c>
      <c r="R383" s="23">
        <f t="shared" si="153"/>
        <v>60617.700000000004</v>
      </c>
      <c r="S383" s="23">
        <f t="shared" si="154"/>
        <v>101736</v>
      </c>
      <c r="T383" s="23">
        <f t="shared" si="155"/>
        <v>84780</v>
      </c>
      <c r="U383" s="134">
        <f t="shared" si="156"/>
        <v>379249.2</v>
      </c>
    </row>
    <row r="384" spans="1:21" s="5" customFormat="1" ht="12.75">
      <c r="A384" s="93" t="s">
        <v>1649</v>
      </c>
      <c r="B384" s="94" t="s">
        <v>1762</v>
      </c>
      <c r="C384" s="4" t="s">
        <v>1763</v>
      </c>
      <c r="D384" s="4" t="s">
        <v>1764</v>
      </c>
      <c r="E384" s="4" t="s">
        <v>1767</v>
      </c>
      <c r="F384" s="4">
        <v>2300</v>
      </c>
      <c r="G384" s="4">
        <v>3.5</v>
      </c>
      <c r="H384" s="2">
        <v>6</v>
      </c>
      <c r="I384" s="68">
        <f t="shared" si="144"/>
        <v>402.5</v>
      </c>
      <c r="J384" s="68">
        <f t="shared" si="145"/>
        <v>690</v>
      </c>
      <c r="K384" s="68">
        <f t="shared" si="146"/>
        <v>690</v>
      </c>
      <c r="L384" s="68">
        <f t="shared" si="147"/>
        <v>4427.5</v>
      </c>
      <c r="M384" s="68">
        <f t="shared" si="148"/>
        <v>12420</v>
      </c>
      <c r="N384" s="32">
        <f t="shared" si="149"/>
        <v>3220</v>
      </c>
      <c r="O384" s="26">
        <f t="shared" si="150"/>
        <v>72852.5</v>
      </c>
      <c r="P384" s="23">
        <f t="shared" si="151"/>
        <v>57960</v>
      </c>
      <c r="Q384" s="23">
        <f t="shared" si="152"/>
        <v>9660</v>
      </c>
      <c r="R384" s="23">
        <f t="shared" si="153"/>
        <v>57557.5</v>
      </c>
      <c r="S384" s="23">
        <f t="shared" si="154"/>
        <v>124200</v>
      </c>
      <c r="T384" s="23">
        <f t="shared" si="155"/>
        <v>80500</v>
      </c>
      <c r="U384" s="134">
        <f t="shared" si="156"/>
        <v>402730</v>
      </c>
    </row>
    <row r="385" spans="1:21" s="5" customFormat="1" ht="12.75">
      <c r="A385" s="93" t="s">
        <v>1768</v>
      </c>
      <c r="B385" s="4" t="s">
        <v>1769</v>
      </c>
      <c r="C385" s="4" t="s">
        <v>1770</v>
      </c>
      <c r="D385" s="4" t="s">
        <v>1764</v>
      </c>
      <c r="E385" s="4" t="s">
        <v>1771</v>
      </c>
      <c r="F385" s="4">
        <v>7630</v>
      </c>
      <c r="G385" s="4">
        <v>5.3</v>
      </c>
      <c r="H385" s="2">
        <v>8</v>
      </c>
      <c r="I385" s="68">
        <f t="shared" si="144"/>
        <v>2021.95</v>
      </c>
      <c r="J385" s="68">
        <f t="shared" si="145"/>
        <v>3052</v>
      </c>
      <c r="K385" s="68">
        <f t="shared" si="146"/>
        <v>3052</v>
      </c>
      <c r="L385" s="68">
        <f t="shared" si="147"/>
        <v>22241.45</v>
      </c>
      <c r="M385" s="68">
        <f t="shared" si="148"/>
        <v>54936</v>
      </c>
      <c r="N385" s="32">
        <f t="shared" si="149"/>
        <v>16175.6</v>
      </c>
      <c r="O385" s="26">
        <f t="shared" si="150"/>
        <v>365972.95</v>
      </c>
      <c r="P385" s="23">
        <f t="shared" si="151"/>
        <v>256368</v>
      </c>
      <c r="Q385" s="23">
        <f t="shared" si="152"/>
        <v>42728</v>
      </c>
      <c r="R385" s="23">
        <f t="shared" si="153"/>
        <v>289138.85000000003</v>
      </c>
      <c r="S385" s="23">
        <f t="shared" si="154"/>
        <v>549360</v>
      </c>
      <c r="T385" s="23">
        <f t="shared" si="155"/>
        <v>404390</v>
      </c>
      <c r="U385" s="134">
        <f t="shared" si="156"/>
        <v>1907957.8</v>
      </c>
    </row>
    <row r="386" spans="1:21" s="5" customFormat="1" ht="12.75">
      <c r="A386" s="93" t="s">
        <v>1650</v>
      </c>
      <c r="B386" s="4" t="s">
        <v>1769</v>
      </c>
      <c r="C386" s="4" t="s">
        <v>1770</v>
      </c>
      <c r="D386" s="4" t="s">
        <v>1764</v>
      </c>
      <c r="E386" s="4" t="s">
        <v>1772</v>
      </c>
      <c r="F386" s="4">
        <v>1600</v>
      </c>
      <c r="G386" s="4">
        <v>6.5</v>
      </c>
      <c r="H386" s="2">
        <v>5</v>
      </c>
      <c r="I386" s="68">
        <f t="shared" si="144"/>
        <v>520</v>
      </c>
      <c r="J386" s="68">
        <f t="shared" si="145"/>
        <v>400</v>
      </c>
      <c r="K386" s="68">
        <f t="shared" si="146"/>
        <v>400</v>
      </c>
      <c r="L386" s="68">
        <f t="shared" si="147"/>
        <v>5720.000000000001</v>
      </c>
      <c r="M386" s="68">
        <f t="shared" si="148"/>
        <v>7200</v>
      </c>
      <c r="N386" s="32">
        <f t="shared" si="149"/>
        <v>4160</v>
      </c>
      <c r="O386" s="26">
        <f t="shared" si="150"/>
        <v>94120</v>
      </c>
      <c r="P386" s="23">
        <f t="shared" si="151"/>
        <v>33600</v>
      </c>
      <c r="Q386" s="23">
        <f t="shared" si="152"/>
        <v>5600</v>
      </c>
      <c r="R386" s="23">
        <f t="shared" si="153"/>
        <v>74360.00000000001</v>
      </c>
      <c r="S386" s="23">
        <f t="shared" si="154"/>
        <v>72000</v>
      </c>
      <c r="T386" s="23">
        <f t="shared" si="155"/>
        <v>104000</v>
      </c>
      <c r="U386" s="134">
        <f t="shared" si="156"/>
        <v>383680</v>
      </c>
    </row>
    <row r="387" spans="1:21" s="5" customFormat="1" ht="12.75">
      <c r="A387" s="93" t="s">
        <v>1664</v>
      </c>
      <c r="B387" s="4" t="s">
        <v>1769</v>
      </c>
      <c r="C387" s="4" t="s">
        <v>1770</v>
      </c>
      <c r="D387" s="4" t="s">
        <v>1764</v>
      </c>
      <c r="E387" s="4" t="s">
        <v>1773</v>
      </c>
      <c r="F387" s="4">
        <v>2585</v>
      </c>
      <c r="G387" s="4">
        <v>5.3</v>
      </c>
      <c r="H387" s="2">
        <v>8</v>
      </c>
      <c r="I387" s="68">
        <f t="shared" si="144"/>
        <v>685.025</v>
      </c>
      <c r="J387" s="68">
        <f t="shared" si="145"/>
        <v>1034</v>
      </c>
      <c r="K387" s="68">
        <f t="shared" si="146"/>
        <v>1034</v>
      </c>
      <c r="L387" s="68">
        <f t="shared" si="147"/>
        <v>7535.275000000001</v>
      </c>
      <c r="M387" s="68">
        <f t="shared" si="148"/>
        <v>18612</v>
      </c>
      <c r="N387" s="32">
        <f t="shared" si="149"/>
        <v>5480.2</v>
      </c>
      <c r="O387" s="26">
        <f t="shared" si="150"/>
        <v>123989.525</v>
      </c>
      <c r="P387" s="23">
        <f t="shared" si="151"/>
        <v>86856</v>
      </c>
      <c r="Q387" s="23">
        <f t="shared" si="152"/>
        <v>14476</v>
      </c>
      <c r="R387" s="23">
        <f t="shared" si="153"/>
        <v>97958.57500000001</v>
      </c>
      <c r="S387" s="23">
        <f t="shared" si="154"/>
        <v>186120</v>
      </c>
      <c r="T387" s="23">
        <f t="shared" si="155"/>
        <v>137005</v>
      </c>
      <c r="U387" s="134">
        <f t="shared" si="156"/>
        <v>646405.1</v>
      </c>
    </row>
    <row r="388" spans="9:21" s="5" customFormat="1" ht="12.75"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119"/>
    </row>
    <row r="389" spans="1:21" s="5" customFormat="1" ht="15">
      <c r="A389" s="356" t="s">
        <v>1699</v>
      </c>
      <c r="B389" s="357"/>
      <c r="C389" s="357"/>
      <c r="D389" s="357"/>
      <c r="E389" s="358"/>
      <c r="F389" s="142">
        <f>SUM(F382:F388)</f>
        <v>19031</v>
      </c>
      <c r="G389" s="356"/>
      <c r="H389" s="358"/>
      <c r="I389" s="106">
        <f aca="true" t="shared" si="157" ref="I389:T389">SUM(I382:I388)</f>
        <v>4680.375</v>
      </c>
      <c r="J389" s="106">
        <f t="shared" si="157"/>
        <v>6054.7</v>
      </c>
      <c r="K389" s="106">
        <f t="shared" si="157"/>
        <v>6054.7</v>
      </c>
      <c r="L389" s="106">
        <f t="shared" si="157"/>
        <v>51484.12500000001</v>
      </c>
      <c r="M389" s="106">
        <f t="shared" si="157"/>
        <v>108984.6</v>
      </c>
      <c r="N389" s="133">
        <f t="shared" si="157"/>
        <v>37443</v>
      </c>
      <c r="O389" s="138">
        <f t="shared" si="157"/>
        <v>847147.8750000001</v>
      </c>
      <c r="P389" s="130">
        <f t="shared" si="157"/>
        <v>508594.8</v>
      </c>
      <c r="Q389" s="130">
        <f t="shared" si="157"/>
        <v>84765.8</v>
      </c>
      <c r="R389" s="130">
        <f t="shared" si="157"/>
        <v>669293.625</v>
      </c>
      <c r="S389" s="130">
        <f t="shared" si="157"/>
        <v>1089846</v>
      </c>
      <c r="T389" s="130">
        <f t="shared" si="157"/>
        <v>936075</v>
      </c>
      <c r="U389" s="139">
        <f>SUM(O389:T389)</f>
        <v>4135723.1</v>
      </c>
    </row>
    <row r="390" s="5" customFormat="1" ht="12.75"/>
    <row r="391" s="5" customFormat="1" ht="12.75"/>
    <row r="392" spans="19:21" s="5" customFormat="1" ht="12.75">
      <c r="S392" s="99"/>
      <c r="U392" s="99"/>
    </row>
    <row r="393" spans="19:21" s="5" customFormat="1" ht="12.75">
      <c r="S393" s="99"/>
      <c r="U393" s="99"/>
    </row>
    <row r="394" spans="19:21" s="5" customFormat="1" ht="12.75">
      <c r="S394" s="99"/>
      <c r="U394" s="99"/>
    </row>
    <row r="395" spans="19:21" s="5" customFormat="1" ht="12.75">
      <c r="S395" s="99"/>
      <c r="U395" s="99"/>
    </row>
    <row r="396" spans="19:21" s="5" customFormat="1" ht="12.75">
      <c r="S396" s="99"/>
      <c r="U396" s="99"/>
    </row>
    <row r="397" spans="19:21" s="5" customFormat="1" ht="12.75">
      <c r="S397" s="99"/>
      <c r="U397" s="99"/>
    </row>
    <row r="398" s="5" customFormat="1" ht="12.75">
      <c r="S398" s="99"/>
    </row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pans="1:5" s="5" customFormat="1" ht="12.75">
      <c r="A700" s="2"/>
      <c r="B700" s="2"/>
      <c r="C700" s="2"/>
      <c r="D700" s="2"/>
      <c r="E700" s="2"/>
    </row>
    <row r="701" spans="1:5" s="5" customFormat="1" ht="12.75">
      <c r="A701" s="2"/>
      <c r="B701" s="2"/>
      <c r="C701" s="2"/>
      <c r="D701" s="2"/>
      <c r="E701" s="2"/>
    </row>
    <row r="702" spans="1:5" s="5" customFormat="1" ht="12.75">
      <c r="A702" s="2"/>
      <c r="B702" s="2"/>
      <c r="C702" s="2"/>
      <c r="D702" s="2"/>
      <c r="E702" s="2"/>
    </row>
    <row r="703" spans="1:5" s="5" customFormat="1" ht="12.75">
      <c r="A703" s="2"/>
      <c r="B703" s="2"/>
      <c r="C703" s="2"/>
      <c r="D703" s="2"/>
      <c r="E703" s="2"/>
    </row>
    <row r="704" spans="1:5" s="5" customFormat="1" ht="12.75">
      <c r="A704" s="2"/>
      <c r="B704" s="2"/>
      <c r="C704" s="2"/>
      <c r="D704" s="2"/>
      <c r="E704" s="2"/>
    </row>
    <row r="705" spans="1:5" s="5" customFormat="1" ht="12.75">
      <c r="A705" s="2"/>
      <c r="B705" s="2"/>
      <c r="C705" s="2"/>
      <c r="D705" s="2"/>
      <c r="E705" s="2"/>
    </row>
    <row r="706" spans="1:5" s="5" customFormat="1" ht="12.75">
      <c r="A706" s="2"/>
      <c r="B706" s="2"/>
      <c r="C706" s="2"/>
      <c r="D706" s="2"/>
      <c r="E706" s="2"/>
    </row>
    <row r="707" spans="1:5" s="5" customFormat="1" ht="12.75">
      <c r="A707" s="2"/>
      <c r="B707" s="2"/>
      <c r="C707" s="2"/>
      <c r="D707" s="2"/>
      <c r="E707" s="2"/>
    </row>
    <row r="708" spans="1:5" s="5" customFormat="1" ht="12.75">
      <c r="A708" s="2"/>
      <c r="B708" s="2"/>
      <c r="C708" s="2"/>
      <c r="D708" s="2"/>
      <c r="E708" s="2"/>
    </row>
    <row r="709" spans="1:5" s="5" customFormat="1" ht="12.75">
      <c r="A709" s="2"/>
      <c r="B709" s="2"/>
      <c r="C709" s="2"/>
      <c r="D709" s="2"/>
      <c r="E709" s="2"/>
    </row>
    <row r="710" spans="1:5" s="5" customFormat="1" ht="12.75">
      <c r="A710" s="2"/>
      <c r="B710" s="2"/>
      <c r="C710" s="2"/>
      <c r="D710" s="2"/>
      <c r="E710" s="2"/>
    </row>
    <row r="711" spans="1:5" s="5" customFormat="1" ht="12.75">
      <c r="A711" s="2"/>
      <c r="B711" s="2"/>
      <c r="C711" s="2"/>
      <c r="D711" s="2"/>
      <c r="E711" s="2"/>
    </row>
    <row r="712" spans="1:5" s="5" customFormat="1" ht="12.75">
      <c r="A712" s="2"/>
      <c r="B712" s="2"/>
      <c r="C712" s="2"/>
      <c r="D712" s="2"/>
      <c r="E712" s="2"/>
    </row>
    <row r="713" spans="1:5" s="5" customFormat="1" ht="12.75">
      <c r="A713" s="2"/>
      <c r="B713" s="2"/>
      <c r="C713" s="2"/>
      <c r="D713" s="2"/>
      <c r="E713" s="2"/>
    </row>
    <row r="714" spans="1:5" s="5" customFormat="1" ht="12.75">
      <c r="A714" s="2"/>
      <c r="B714" s="2"/>
      <c r="C714" s="2"/>
      <c r="D714" s="2"/>
      <c r="E714" s="2"/>
    </row>
    <row r="715" spans="1:5" s="5" customFormat="1" ht="12.75">
      <c r="A715" s="2"/>
      <c r="B715" s="2"/>
      <c r="C715" s="2"/>
      <c r="D715" s="2"/>
      <c r="E715" s="2"/>
    </row>
    <row r="716" spans="1:5" s="5" customFormat="1" ht="12.75">
      <c r="A716" s="2"/>
      <c r="B716" s="2"/>
      <c r="C716" s="2"/>
      <c r="D716" s="2"/>
      <c r="E716" s="2"/>
    </row>
    <row r="717" spans="1:5" s="5" customFormat="1" ht="12.75">
      <c r="A717" s="2"/>
      <c r="B717" s="2"/>
      <c r="C717" s="2"/>
      <c r="D717" s="2"/>
      <c r="E717" s="2"/>
    </row>
    <row r="718" spans="1:5" s="5" customFormat="1" ht="12.75">
      <c r="A718" s="2"/>
      <c r="B718" s="2"/>
      <c r="C718" s="2"/>
      <c r="D718" s="2"/>
      <c r="E718" s="2"/>
    </row>
    <row r="719" spans="1:5" s="5" customFormat="1" ht="12.75">
      <c r="A719" s="2"/>
      <c r="B719" s="2"/>
      <c r="C719" s="2"/>
      <c r="D719" s="2"/>
      <c r="E719" s="2"/>
    </row>
    <row r="720" spans="1:5" s="5" customFormat="1" ht="12.75">
      <c r="A720" s="2"/>
      <c r="B720" s="2"/>
      <c r="C720" s="2"/>
      <c r="D720" s="2"/>
      <c r="E720" s="2"/>
    </row>
    <row r="721" spans="1:5" s="5" customFormat="1" ht="12.75">
      <c r="A721" s="2"/>
      <c r="B721" s="2"/>
      <c r="C721" s="2"/>
      <c r="D721" s="2"/>
      <c r="E721" s="2"/>
    </row>
    <row r="722" spans="1:5" s="5" customFormat="1" ht="12.75">
      <c r="A722" s="2"/>
      <c r="B722" s="2"/>
      <c r="C722" s="2"/>
      <c r="D722" s="2"/>
      <c r="E722" s="2"/>
    </row>
    <row r="723" spans="1:5" s="5" customFormat="1" ht="12.75">
      <c r="A723" s="2"/>
      <c r="B723" s="2"/>
      <c r="C723" s="2"/>
      <c r="D723" s="2"/>
      <c r="E723" s="2"/>
    </row>
    <row r="724" spans="1:5" s="5" customFormat="1" ht="12.75">
      <c r="A724" s="2"/>
      <c r="B724" s="2"/>
      <c r="C724" s="2"/>
      <c r="D724" s="2"/>
      <c r="E724" s="2"/>
    </row>
    <row r="725" spans="1:5" s="5" customFormat="1" ht="12.75">
      <c r="A725" s="2"/>
      <c r="B725" s="2"/>
      <c r="C725" s="2"/>
      <c r="D725" s="2"/>
      <c r="E725" s="2"/>
    </row>
    <row r="726" spans="1:5" s="5" customFormat="1" ht="12.75">
      <c r="A726" s="2"/>
      <c r="B726" s="2"/>
      <c r="C726" s="2"/>
      <c r="D726" s="2"/>
      <c r="E726" s="2"/>
    </row>
    <row r="727" spans="1:5" s="5" customFormat="1" ht="12.75">
      <c r="A727" s="2"/>
      <c r="B727" s="2"/>
      <c r="C727" s="2"/>
      <c r="D727" s="2"/>
      <c r="E727" s="2"/>
    </row>
    <row r="728" spans="1:5" s="5" customFormat="1" ht="12.75">
      <c r="A728" s="2"/>
      <c r="B728" s="2"/>
      <c r="C728" s="2"/>
      <c r="D728" s="2"/>
      <c r="E728" s="2"/>
    </row>
    <row r="729" spans="1:5" s="5" customFormat="1" ht="12.75">
      <c r="A729" s="2"/>
      <c r="B729" s="2"/>
      <c r="C729" s="2"/>
      <c r="D729" s="2"/>
      <c r="E729" s="2"/>
    </row>
    <row r="730" spans="1:5" s="5" customFormat="1" ht="12.75">
      <c r="A730" s="2"/>
      <c r="B730" s="2"/>
      <c r="C730" s="2"/>
      <c r="D730" s="2"/>
      <c r="E730" s="2"/>
    </row>
    <row r="731" spans="1:5" s="5" customFormat="1" ht="12.75">
      <c r="A731" s="2"/>
      <c r="B731" s="2"/>
      <c r="C731" s="2"/>
      <c r="D731" s="2"/>
      <c r="E731" s="2"/>
    </row>
    <row r="732" spans="1:5" s="5" customFormat="1" ht="12.75">
      <c r="A732" s="2"/>
      <c r="B732" s="2"/>
      <c r="C732" s="2"/>
      <c r="D732" s="2"/>
      <c r="E732" s="2"/>
    </row>
    <row r="733" spans="1:5" s="5" customFormat="1" ht="12.75">
      <c r="A733" s="2"/>
      <c r="B733" s="2"/>
      <c r="C733" s="2"/>
      <c r="D733" s="2"/>
      <c r="E733" s="2"/>
    </row>
    <row r="734" spans="1:5" s="5" customFormat="1" ht="12.75">
      <c r="A734" s="2"/>
      <c r="B734" s="2"/>
      <c r="C734" s="2"/>
      <c r="D734" s="2"/>
      <c r="E734" s="2"/>
    </row>
    <row r="735" spans="1:5" s="5" customFormat="1" ht="12.75">
      <c r="A735" s="2"/>
      <c r="B735" s="2"/>
      <c r="C735" s="2"/>
      <c r="D735" s="2"/>
      <c r="E735" s="2"/>
    </row>
    <row r="736" spans="1:5" s="5" customFormat="1" ht="12.75">
      <c r="A736" s="2"/>
      <c r="B736" s="2"/>
      <c r="C736" s="2"/>
      <c r="D736" s="2"/>
      <c r="E736" s="2"/>
    </row>
    <row r="737" spans="1:5" s="5" customFormat="1" ht="12.75">
      <c r="A737" s="2"/>
      <c r="B737" s="2"/>
      <c r="C737" s="2"/>
      <c r="D737" s="2"/>
      <c r="E737" s="2"/>
    </row>
    <row r="738" spans="1:5" s="5" customFormat="1" ht="12.75">
      <c r="A738" s="2"/>
      <c r="B738" s="2"/>
      <c r="C738" s="2"/>
      <c r="D738" s="2"/>
      <c r="E738" s="2"/>
    </row>
    <row r="739" spans="1:5" s="5" customFormat="1" ht="12.75">
      <c r="A739" s="2"/>
      <c r="B739" s="2"/>
      <c r="C739" s="2"/>
      <c r="D739" s="2"/>
      <c r="E739" s="2"/>
    </row>
    <row r="740" spans="1:5" s="5" customFormat="1" ht="12.75">
      <c r="A740" s="2"/>
      <c r="B740" s="2"/>
      <c r="C740" s="2"/>
      <c r="D740" s="2"/>
      <c r="E740" s="2"/>
    </row>
    <row r="741" spans="1:5" s="5" customFormat="1" ht="12.75">
      <c r="A741" s="2"/>
      <c r="B741" s="2"/>
      <c r="C741" s="2"/>
      <c r="D741" s="2"/>
      <c r="E741" s="2"/>
    </row>
    <row r="742" spans="1:5" s="5" customFormat="1" ht="12.75">
      <c r="A742" s="2"/>
      <c r="B742" s="2"/>
      <c r="C742" s="2"/>
      <c r="D742" s="2"/>
      <c r="E742" s="2"/>
    </row>
    <row r="743" spans="1:5" s="5" customFormat="1" ht="12.75">
      <c r="A743" s="2"/>
      <c r="B743" s="2"/>
      <c r="C743" s="2"/>
      <c r="D743" s="2"/>
      <c r="E743" s="2"/>
    </row>
    <row r="744" spans="1:5" s="5" customFormat="1" ht="12.75">
      <c r="A744" s="2"/>
      <c r="B744" s="2"/>
      <c r="C744" s="2"/>
      <c r="D744" s="2"/>
      <c r="E744" s="2"/>
    </row>
    <row r="745" spans="1:5" s="5" customFormat="1" ht="12.75">
      <c r="A745" s="2"/>
      <c r="B745" s="2"/>
      <c r="C745" s="2"/>
      <c r="D745" s="2"/>
      <c r="E745" s="2"/>
    </row>
    <row r="746" spans="1:5" s="5" customFormat="1" ht="12.75">
      <c r="A746" s="2"/>
      <c r="B746" s="2"/>
      <c r="C746" s="2"/>
      <c r="D746" s="2"/>
      <c r="E746" s="2"/>
    </row>
    <row r="747" spans="1:5" s="5" customFormat="1" ht="12.75">
      <c r="A747" s="2"/>
      <c r="B747" s="2"/>
      <c r="C747" s="2"/>
      <c r="D747" s="2"/>
      <c r="E747" s="2"/>
    </row>
    <row r="748" spans="1:5" s="5" customFormat="1" ht="12.75">
      <c r="A748" s="2"/>
      <c r="B748" s="2"/>
      <c r="C748" s="2"/>
      <c r="D748" s="2"/>
      <c r="E748" s="2"/>
    </row>
    <row r="749" spans="1:5" s="5" customFormat="1" ht="12.75">
      <c r="A749" s="2"/>
      <c r="B749" s="2"/>
      <c r="C749" s="2"/>
      <c r="D749" s="2"/>
      <c r="E749" s="2"/>
    </row>
    <row r="750" spans="1:5" s="5" customFormat="1" ht="12.75">
      <c r="A750" s="2"/>
      <c r="B750" s="2"/>
      <c r="C750" s="2"/>
      <c r="D750" s="2"/>
      <c r="E750" s="2"/>
    </row>
    <row r="751" spans="1:5" s="5" customFormat="1" ht="12.75">
      <c r="A751" s="2"/>
      <c r="B751" s="2"/>
      <c r="C751" s="2"/>
      <c r="D751" s="2"/>
      <c r="E751" s="2"/>
    </row>
    <row r="752" spans="1:5" s="5" customFormat="1" ht="12.75">
      <c r="A752" s="2"/>
      <c r="B752" s="2"/>
      <c r="C752" s="2"/>
      <c r="D752" s="2"/>
      <c r="E752" s="2"/>
    </row>
    <row r="753" spans="1:5" s="5" customFormat="1" ht="12.75">
      <c r="A753" s="2"/>
      <c r="B753" s="2"/>
      <c r="C753" s="2"/>
      <c r="D753" s="2"/>
      <c r="E753" s="2"/>
    </row>
    <row r="754" spans="1:5" s="5" customFormat="1" ht="12.75">
      <c r="A754" s="2"/>
      <c r="B754" s="2"/>
      <c r="C754" s="2"/>
      <c r="D754" s="2"/>
      <c r="E754" s="2"/>
    </row>
    <row r="755" spans="1:5" s="5" customFormat="1" ht="12.75">
      <c r="A755" s="2"/>
      <c r="B755" s="2"/>
      <c r="C755" s="2"/>
      <c r="D755" s="2"/>
      <c r="E755" s="2"/>
    </row>
    <row r="756" spans="1:5" s="5" customFormat="1" ht="12.75">
      <c r="A756" s="2"/>
      <c r="B756" s="2"/>
      <c r="C756" s="2"/>
      <c r="D756" s="2"/>
      <c r="E756" s="2"/>
    </row>
    <row r="757" spans="1:5" s="5" customFormat="1" ht="12.75">
      <c r="A757" s="2"/>
      <c r="B757" s="2"/>
      <c r="C757" s="2"/>
      <c r="D757" s="2"/>
      <c r="E757" s="2"/>
    </row>
    <row r="758" spans="1:5" s="5" customFormat="1" ht="12.75">
      <c r="A758" s="2"/>
      <c r="B758" s="2"/>
      <c r="C758" s="2"/>
      <c r="D758" s="2"/>
      <c r="E758" s="2"/>
    </row>
    <row r="759" spans="1:5" s="5" customFormat="1" ht="12.75">
      <c r="A759" s="2"/>
      <c r="B759" s="2"/>
      <c r="C759" s="2"/>
      <c r="D759" s="2"/>
      <c r="E759" s="2"/>
    </row>
    <row r="760" spans="1:5" s="5" customFormat="1" ht="12.75">
      <c r="A760" s="2"/>
      <c r="B760" s="2"/>
      <c r="C760" s="2"/>
      <c r="D760" s="2"/>
      <c r="E760" s="2"/>
    </row>
    <row r="761" spans="1:5" s="5" customFormat="1" ht="12.75">
      <c r="A761" s="2"/>
      <c r="B761" s="2"/>
      <c r="C761" s="2"/>
      <c r="D761" s="2"/>
      <c r="E761" s="2"/>
    </row>
    <row r="762" spans="1:5" s="5" customFormat="1" ht="12.75">
      <c r="A762" s="2"/>
      <c r="B762" s="2"/>
      <c r="C762" s="2"/>
      <c r="D762" s="2"/>
      <c r="E762" s="2"/>
    </row>
    <row r="763" spans="1:5" s="5" customFormat="1" ht="12.75">
      <c r="A763" s="2"/>
      <c r="B763" s="2"/>
      <c r="C763" s="2"/>
      <c r="D763" s="2"/>
      <c r="E763" s="2"/>
    </row>
    <row r="764" spans="1:5" s="5" customFormat="1" ht="12.75">
      <c r="A764" s="2"/>
      <c r="B764" s="2"/>
      <c r="C764" s="2"/>
      <c r="D764" s="2"/>
      <c r="E764" s="2"/>
    </row>
    <row r="765" spans="1:5" s="5" customFormat="1" ht="12.75">
      <c r="A765" s="2"/>
      <c r="B765" s="2"/>
      <c r="C765" s="2"/>
      <c r="D765" s="2"/>
      <c r="E765" s="2"/>
    </row>
    <row r="766" spans="1:5" s="5" customFormat="1" ht="12.75">
      <c r="A766" s="2"/>
      <c r="B766" s="2"/>
      <c r="C766" s="2"/>
      <c r="D766" s="2"/>
      <c r="E766" s="2"/>
    </row>
    <row r="767" spans="1:5" s="5" customFormat="1" ht="12.75">
      <c r="A767" s="2"/>
      <c r="B767" s="2"/>
      <c r="C767" s="2"/>
      <c r="D767" s="2"/>
      <c r="E767" s="2"/>
    </row>
    <row r="768" spans="1:5" s="5" customFormat="1" ht="12.75">
      <c r="A768" s="2"/>
      <c r="B768" s="2"/>
      <c r="C768" s="2"/>
      <c r="D768" s="2"/>
      <c r="E768" s="2"/>
    </row>
    <row r="769" spans="1:5" s="5" customFormat="1" ht="12.75">
      <c r="A769" s="2"/>
      <c r="B769" s="2"/>
      <c r="C769" s="2"/>
      <c r="D769" s="2"/>
      <c r="E769" s="2"/>
    </row>
    <row r="770" spans="1:5" s="5" customFormat="1" ht="12.75">
      <c r="A770" s="2"/>
      <c r="B770" s="2"/>
      <c r="C770" s="2"/>
      <c r="D770" s="2"/>
      <c r="E770" s="2"/>
    </row>
    <row r="771" spans="1:5" s="5" customFormat="1" ht="12.75">
      <c r="A771" s="2"/>
      <c r="B771" s="2"/>
      <c r="C771" s="2"/>
      <c r="D771" s="2"/>
      <c r="E771" s="2"/>
    </row>
    <row r="772" spans="1:5" s="5" customFormat="1" ht="12.75">
      <c r="A772" s="2"/>
      <c r="B772" s="2"/>
      <c r="C772" s="2"/>
      <c r="D772" s="2"/>
      <c r="E772" s="2"/>
    </row>
    <row r="773" spans="1:5" s="5" customFormat="1" ht="12.75">
      <c r="A773" s="2"/>
      <c r="B773" s="2"/>
      <c r="C773" s="2"/>
      <c r="D773" s="2"/>
      <c r="E773" s="2"/>
    </row>
    <row r="774" spans="1:5" s="5" customFormat="1" ht="12.75">
      <c r="A774" s="2"/>
      <c r="B774" s="2"/>
      <c r="C774" s="2"/>
      <c r="D774" s="2"/>
      <c r="E774" s="2"/>
    </row>
    <row r="775" spans="1:5" s="5" customFormat="1" ht="12.75">
      <c r="A775" s="2"/>
      <c r="B775" s="2"/>
      <c r="C775" s="2"/>
      <c r="D775" s="2"/>
      <c r="E775" s="2"/>
    </row>
    <row r="776" spans="1:5" s="5" customFormat="1" ht="12.75">
      <c r="A776" s="2"/>
      <c r="B776" s="2"/>
      <c r="C776" s="2"/>
      <c r="D776" s="2"/>
      <c r="E776" s="2"/>
    </row>
    <row r="777" spans="1:5" s="5" customFormat="1" ht="12.75">
      <c r="A777" s="2"/>
      <c r="B777" s="2"/>
      <c r="C777" s="2"/>
      <c r="D777" s="2"/>
      <c r="E777" s="2"/>
    </row>
    <row r="778" spans="1:5" s="5" customFormat="1" ht="12.75">
      <c r="A778" s="2"/>
      <c r="B778" s="2"/>
      <c r="C778" s="2"/>
      <c r="D778" s="2"/>
      <c r="E778" s="2"/>
    </row>
    <row r="779" spans="1:5" s="5" customFormat="1" ht="12.75">
      <c r="A779" s="2"/>
      <c r="B779" s="2"/>
      <c r="C779" s="2"/>
      <c r="D779" s="2"/>
      <c r="E779" s="2"/>
    </row>
    <row r="780" spans="1:5" s="5" customFormat="1" ht="12.75">
      <c r="A780" s="2"/>
      <c r="B780" s="2"/>
      <c r="C780" s="2"/>
      <c r="D780" s="2"/>
      <c r="E780" s="2"/>
    </row>
    <row r="781" spans="1:5" s="5" customFormat="1" ht="12.75">
      <c r="A781" s="2"/>
      <c r="B781" s="2"/>
      <c r="C781" s="2"/>
      <c r="D781" s="2"/>
      <c r="E781" s="2"/>
    </row>
    <row r="782" spans="1:5" s="5" customFormat="1" ht="12.75">
      <c r="A782" s="2"/>
      <c r="B782" s="2"/>
      <c r="C782" s="2"/>
      <c r="D782" s="2"/>
      <c r="E782" s="2"/>
    </row>
    <row r="783" spans="1:5" s="5" customFormat="1" ht="12.75">
      <c r="A783" s="2"/>
      <c r="B783" s="2"/>
      <c r="C783" s="2"/>
      <c r="D783" s="2"/>
      <c r="E783" s="2"/>
    </row>
    <row r="784" spans="1:5" s="5" customFormat="1" ht="12.75">
      <c r="A784" s="2"/>
      <c r="B784" s="2"/>
      <c r="C784" s="2"/>
      <c r="D784" s="2"/>
      <c r="E784" s="2"/>
    </row>
    <row r="785" spans="1:5" s="5" customFormat="1" ht="12.75">
      <c r="A785" s="2"/>
      <c r="B785" s="2"/>
      <c r="C785" s="2"/>
      <c r="D785" s="2"/>
      <c r="E785" s="2"/>
    </row>
    <row r="786" spans="1:5" s="5" customFormat="1" ht="12.75">
      <c r="A786" s="2"/>
      <c r="B786" s="2"/>
      <c r="C786" s="2"/>
      <c r="D786" s="2"/>
      <c r="E786" s="2"/>
    </row>
    <row r="787" spans="1:5" s="5" customFormat="1" ht="12.75">
      <c r="A787" s="2"/>
      <c r="B787" s="2"/>
      <c r="C787" s="2"/>
      <c r="D787" s="2"/>
      <c r="E787" s="2"/>
    </row>
    <row r="788" spans="1:5" s="5" customFormat="1" ht="12.75">
      <c r="A788" s="2"/>
      <c r="B788" s="2"/>
      <c r="C788" s="2"/>
      <c r="D788" s="2"/>
      <c r="E788" s="2"/>
    </row>
    <row r="789" spans="1:5" s="5" customFormat="1" ht="12.75">
      <c r="A789" s="2"/>
      <c r="B789" s="2"/>
      <c r="C789" s="2"/>
      <c r="D789" s="2"/>
      <c r="E789" s="2"/>
    </row>
    <row r="790" spans="1:5" s="5" customFormat="1" ht="12.75">
      <c r="A790" s="2"/>
      <c r="B790" s="2"/>
      <c r="C790" s="2"/>
      <c r="D790" s="2"/>
      <c r="E790" s="2"/>
    </row>
    <row r="791" spans="1:5" s="5" customFormat="1" ht="12.75">
      <c r="A791" s="2"/>
      <c r="B791" s="2"/>
      <c r="C791" s="2"/>
      <c r="D791" s="2"/>
      <c r="E791" s="2"/>
    </row>
    <row r="792" spans="1:5" s="5" customFormat="1" ht="12.75">
      <c r="A792" s="2"/>
      <c r="B792" s="2"/>
      <c r="C792" s="2"/>
      <c r="D792" s="2"/>
      <c r="E792" s="2"/>
    </row>
    <row r="793" spans="1:5" s="5" customFormat="1" ht="12.75">
      <c r="A793" s="2"/>
      <c r="B793" s="2"/>
      <c r="C793" s="2"/>
      <c r="D793" s="2"/>
      <c r="E793" s="2"/>
    </row>
    <row r="794" spans="1:5" s="5" customFormat="1" ht="12.75">
      <c r="A794" s="2"/>
      <c r="B794" s="2"/>
      <c r="C794" s="2"/>
      <c r="D794" s="2"/>
      <c r="E794" s="2"/>
    </row>
    <row r="795" spans="1:5" s="5" customFormat="1" ht="12.75">
      <c r="A795" s="2"/>
      <c r="B795" s="2"/>
      <c r="C795" s="2"/>
      <c r="D795" s="2"/>
      <c r="E795" s="2"/>
    </row>
    <row r="796" spans="1:5" s="5" customFormat="1" ht="12.75">
      <c r="A796" s="2"/>
      <c r="B796" s="2"/>
      <c r="C796" s="2"/>
      <c r="D796" s="2"/>
      <c r="E796" s="2"/>
    </row>
    <row r="797" spans="1:5" s="5" customFormat="1" ht="12.75">
      <c r="A797" s="2"/>
      <c r="B797" s="2"/>
      <c r="C797" s="2"/>
      <c r="D797" s="2"/>
      <c r="E797" s="2"/>
    </row>
    <row r="798" spans="1:5" s="5" customFormat="1" ht="12.75">
      <c r="A798" s="2"/>
      <c r="B798" s="2"/>
      <c r="C798" s="2"/>
      <c r="D798" s="2"/>
      <c r="E798" s="2"/>
    </row>
    <row r="799" spans="1:5" s="5" customFormat="1" ht="12.75">
      <c r="A799" s="2"/>
      <c r="B799" s="2"/>
      <c r="C799" s="2"/>
      <c r="D799" s="2"/>
      <c r="E799" s="2"/>
    </row>
    <row r="800" spans="1:5" s="5" customFormat="1" ht="12.75">
      <c r="A800" s="2"/>
      <c r="B800" s="2"/>
      <c r="C800" s="2"/>
      <c r="D800" s="2"/>
      <c r="E800" s="2"/>
    </row>
    <row r="801" spans="1:5" s="5" customFormat="1" ht="12.75">
      <c r="A801" s="2"/>
      <c r="B801" s="2"/>
      <c r="C801" s="2"/>
      <c r="D801" s="2"/>
      <c r="E801" s="2"/>
    </row>
    <row r="802" spans="1:5" s="5" customFormat="1" ht="12.75">
      <c r="A802" s="2"/>
      <c r="B802" s="2"/>
      <c r="C802" s="2"/>
      <c r="D802" s="2"/>
      <c r="E802" s="2"/>
    </row>
    <row r="803" spans="1:5" s="5" customFormat="1" ht="12.75">
      <c r="A803" s="2"/>
      <c r="B803" s="2"/>
      <c r="C803" s="2"/>
      <c r="D803" s="2"/>
      <c r="E803" s="2"/>
    </row>
    <row r="804" spans="1:5" s="5" customFormat="1" ht="12.75">
      <c r="A804" s="2"/>
      <c r="B804" s="2"/>
      <c r="C804" s="2"/>
      <c r="D804" s="2"/>
      <c r="E804" s="2"/>
    </row>
    <row r="805" spans="1:5" s="5" customFormat="1" ht="12.75">
      <c r="A805" s="2"/>
      <c r="B805" s="2"/>
      <c r="C805" s="2"/>
      <c r="D805" s="2"/>
      <c r="E805" s="2"/>
    </row>
    <row r="806" spans="1:5" s="5" customFormat="1" ht="12.75">
      <c r="A806" s="2"/>
      <c r="B806" s="2"/>
      <c r="C806" s="2"/>
      <c r="D806" s="2"/>
      <c r="E806" s="2"/>
    </row>
    <row r="807" spans="1:5" s="5" customFormat="1" ht="12.75">
      <c r="A807" s="2"/>
      <c r="B807" s="2"/>
      <c r="C807" s="2"/>
      <c r="D807" s="2"/>
      <c r="E807" s="2"/>
    </row>
    <row r="808" spans="1:5" s="5" customFormat="1" ht="12.75">
      <c r="A808" s="2"/>
      <c r="B808" s="2"/>
      <c r="C808" s="2"/>
      <c r="D808" s="2"/>
      <c r="E808" s="2"/>
    </row>
    <row r="809" spans="1:5" s="5" customFormat="1" ht="12.75">
      <c r="A809" s="2"/>
      <c r="B809" s="2"/>
      <c r="C809" s="2"/>
      <c r="D809" s="2"/>
      <c r="E809" s="2"/>
    </row>
    <row r="810" spans="1:5" s="5" customFormat="1" ht="12.75">
      <c r="A810" s="2"/>
      <c r="B810" s="2"/>
      <c r="C810" s="2"/>
      <c r="D810" s="2"/>
      <c r="E810" s="2"/>
    </row>
    <row r="811" spans="1:5" s="5" customFormat="1" ht="12.75">
      <c r="A811" s="2"/>
      <c r="B811" s="2"/>
      <c r="C811" s="2"/>
      <c r="D811" s="2"/>
      <c r="E811" s="2"/>
    </row>
    <row r="812" spans="1:5" s="5" customFormat="1" ht="12.75">
      <c r="A812" s="2"/>
      <c r="B812" s="2"/>
      <c r="C812" s="2"/>
      <c r="D812" s="2"/>
      <c r="E812" s="2"/>
    </row>
    <row r="813" spans="1:5" s="5" customFormat="1" ht="12.75">
      <c r="A813" s="2"/>
      <c r="B813" s="2"/>
      <c r="C813" s="2"/>
      <c r="D813" s="2"/>
      <c r="E813" s="2"/>
    </row>
    <row r="814" spans="1:5" s="5" customFormat="1" ht="12.75">
      <c r="A814" s="2"/>
      <c r="B814" s="2"/>
      <c r="C814" s="2"/>
      <c r="D814" s="2"/>
      <c r="E814" s="2"/>
    </row>
    <row r="815" spans="1:5" s="5" customFormat="1" ht="12.75">
      <c r="A815" s="2"/>
      <c r="B815" s="2"/>
      <c r="C815" s="2"/>
      <c r="D815" s="2"/>
      <c r="E815" s="2"/>
    </row>
    <row r="816" spans="1:5" s="5" customFormat="1" ht="12.75">
      <c r="A816" s="2"/>
      <c r="B816" s="2"/>
      <c r="C816" s="2"/>
      <c r="D816" s="2"/>
      <c r="E816" s="2"/>
    </row>
    <row r="817" spans="1:5" s="5" customFormat="1" ht="12.75">
      <c r="A817" s="2"/>
      <c r="B817" s="2"/>
      <c r="C817" s="2"/>
      <c r="D817" s="2"/>
      <c r="E817" s="2"/>
    </row>
    <row r="818" spans="1:5" s="5" customFormat="1" ht="12.75">
      <c r="A818" s="2"/>
      <c r="B818" s="2"/>
      <c r="C818" s="2"/>
      <c r="D818" s="2"/>
      <c r="E818" s="2"/>
    </row>
    <row r="819" spans="1:5" s="5" customFormat="1" ht="12.75">
      <c r="A819" s="2"/>
      <c r="B819" s="2"/>
      <c r="C819" s="2"/>
      <c r="D819" s="2"/>
      <c r="E819" s="2"/>
    </row>
    <row r="820" spans="1:5" s="5" customFormat="1" ht="12.75">
      <c r="A820" s="2"/>
      <c r="B820" s="2"/>
      <c r="C820" s="2"/>
      <c r="D820" s="2"/>
      <c r="E820" s="2"/>
    </row>
    <row r="821" spans="1:5" s="5" customFormat="1" ht="12.75">
      <c r="A821" s="2"/>
      <c r="B821" s="2"/>
      <c r="C821" s="2"/>
      <c r="D821" s="2"/>
      <c r="E821" s="2"/>
    </row>
    <row r="822" spans="1:5" s="5" customFormat="1" ht="12.75">
      <c r="A822" s="2"/>
      <c r="B822" s="2"/>
      <c r="C822" s="2"/>
      <c r="D822" s="2"/>
      <c r="E822" s="2"/>
    </row>
    <row r="823" spans="1:5" s="5" customFormat="1" ht="12.75">
      <c r="A823" s="2"/>
      <c r="B823" s="2"/>
      <c r="C823" s="2"/>
      <c r="D823" s="2"/>
      <c r="E823" s="2"/>
    </row>
    <row r="824" spans="1:5" s="5" customFormat="1" ht="12.75">
      <c r="A824" s="2"/>
      <c r="B824" s="2"/>
      <c r="C824" s="2"/>
      <c r="D824" s="2"/>
      <c r="E824" s="2"/>
    </row>
    <row r="825" spans="1:5" s="5" customFormat="1" ht="12.75">
      <c r="A825" s="2"/>
      <c r="B825" s="2"/>
      <c r="C825" s="2"/>
      <c r="D825" s="2"/>
      <c r="E825" s="2"/>
    </row>
    <row r="826" spans="1:5" s="5" customFormat="1" ht="12.75">
      <c r="A826" s="2"/>
      <c r="B826" s="2"/>
      <c r="C826" s="2"/>
      <c r="D826" s="2"/>
      <c r="E826" s="2"/>
    </row>
    <row r="827" spans="1:5" s="5" customFormat="1" ht="12.75">
      <c r="A827" s="2"/>
      <c r="B827" s="2"/>
      <c r="C827" s="2"/>
      <c r="D827" s="2"/>
      <c r="E827" s="2"/>
    </row>
    <row r="828" spans="1:5" s="5" customFormat="1" ht="12.75">
      <c r="A828" s="2"/>
      <c r="B828" s="2"/>
      <c r="C828" s="2"/>
      <c r="D828" s="2"/>
      <c r="E828" s="2"/>
    </row>
    <row r="829" spans="1:5" s="5" customFormat="1" ht="12.75">
      <c r="A829" s="2"/>
      <c r="B829" s="2"/>
      <c r="C829" s="2"/>
      <c r="D829" s="2"/>
      <c r="E829" s="2"/>
    </row>
    <row r="830" spans="1:5" s="5" customFormat="1" ht="12.75">
      <c r="A830" s="2"/>
      <c r="B830" s="2"/>
      <c r="C830" s="2"/>
      <c r="D830" s="2"/>
      <c r="E830" s="2"/>
    </row>
    <row r="831" spans="1:5" s="5" customFormat="1" ht="12.75">
      <c r="A831" s="2"/>
      <c r="B831" s="2"/>
      <c r="C831" s="2"/>
      <c r="D831" s="2"/>
      <c r="E831" s="2"/>
    </row>
    <row r="832" spans="1:5" s="5" customFormat="1" ht="12.75">
      <c r="A832" s="2"/>
      <c r="B832" s="2"/>
      <c r="C832" s="2"/>
      <c r="D832" s="2"/>
      <c r="E832" s="2"/>
    </row>
    <row r="833" spans="1:5" s="5" customFormat="1" ht="12.75">
      <c r="A833" s="2"/>
      <c r="B833" s="2"/>
      <c r="C833" s="2"/>
      <c r="D833" s="2"/>
      <c r="E833" s="2"/>
    </row>
    <row r="834" spans="1:5" s="5" customFormat="1" ht="12.75">
      <c r="A834" s="2"/>
      <c r="B834" s="2"/>
      <c r="C834" s="2"/>
      <c r="D834" s="2"/>
      <c r="E834" s="2"/>
    </row>
    <row r="835" spans="1:5" s="5" customFormat="1" ht="12.75">
      <c r="A835" s="2"/>
      <c r="B835" s="2"/>
      <c r="C835" s="2"/>
      <c r="D835" s="2"/>
      <c r="E835" s="2"/>
    </row>
    <row r="836" spans="6:21" ht="12.75"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6:21" ht="12.75"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6:21" ht="12.75"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6:21" ht="12.75"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6:21" ht="12.75"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6:21" ht="12.75"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6:21" ht="12.75"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6:21" ht="12.75"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6:21" ht="12.75"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6:21" ht="12.75"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6:21" ht="12.75"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6:21" ht="12.75"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6:21" ht="12.75"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6:21" ht="12.75"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6:21" ht="12.75"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6:21" ht="12.75"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6:21" ht="12.75"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6:21" ht="12.75"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6:21" ht="12.75"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6:21" ht="12.75"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6:21" ht="12.75"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6:21" ht="12.75"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6:21" ht="12.75"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6:21" ht="12.75"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6:21" ht="12.75"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6:21" ht="12.75"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6:21" ht="12.75"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6:21" ht="12.75"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6:21" ht="12.75"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6:21" ht="12.75"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6:21" ht="12.75"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6:21" ht="12.75"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6:21" ht="12.75"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6:21" ht="12.75"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6:21" ht="12.75"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6:21" ht="12.75"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6:21" ht="12.75"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6:21" ht="12.75"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6:21" ht="12.75"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6:21" ht="12.75"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6:21" ht="12.75"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6:21" ht="12.75"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6:21" ht="12.75"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6:21" ht="12.75"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6:21" ht="12.75"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6:21" ht="12.75"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6:21" ht="12.75"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6:21" ht="12.75"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6:21" ht="12.75"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6:21" ht="12.75"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6:21" ht="12.75"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6:21" ht="12.75"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6:21" ht="12.75"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6:21" ht="12.75"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</sheetData>
  <sheetProtection/>
  <mergeCells count="200">
    <mergeCell ref="M340:M345"/>
    <mergeCell ref="N340:N345"/>
    <mergeCell ref="S340:S345"/>
    <mergeCell ref="T340:T345"/>
    <mergeCell ref="U340:U346"/>
    <mergeCell ref="O340:O345"/>
    <mergeCell ref="P340:P345"/>
    <mergeCell ref="Q340:Q345"/>
    <mergeCell ref="R340:R345"/>
    <mergeCell ref="G340:G345"/>
    <mergeCell ref="H340:H345"/>
    <mergeCell ref="I340:I345"/>
    <mergeCell ref="J340:J345"/>
    <mergeCell ref="K340:K345"/>
    <mergeCell ref="L340:L345"/>
    <mergeCell ref="U283:U289"/>
    <mergeCell ref="A338:A345"/>
    <mergeCell ref="B338:B345"/>
    <mergeCell ref="C338:C345"/>
    <mergeCell ref="D338:D345"/>
    <mergeCell ref="E338:E345"/>
    <mergeCell ref="F338:F345"/>
    <mergeCell ref="G338:H339"/>
    <mergeCell ref="I338:N339"/>
    <mergeCell ref="O338:U339"/>
    <mergeCell ref="O283:O288"/>
    <mergeCell ref="P283:P288"/>
    <mergeCell ref="Q283:Q288"/>
    <mergeCell ref="R283:R288"/>
    <mergeCell ref="S283:S288"/>
    <mergeCell ref="T283:T288"/>
    <mergeCell ref="I281:N282"/>
    <mergeCell ref="O281:U282"/>
    <mergeCell ref="G283:G288"/>
    <mergeCell ref="H283:H288"/>
    <mergeCell ref="I283:I288"/>
    <mergeCell ref="J283:J288"/>
    <mergeCell ref="K283:K288"/>
    <mergeCell ref="L283:L288"/>
    <mergeCell ref="M283:M288"/>
    <mergeCell ref="N283:N288"/>
    <mergeCell ref="S227:S232"/>
    <mergeCell ref="T227:T232"/>
    <mergeCell ref="U227:U233"/>
    <mergeCell ref="A281:A288"/>
    <mergeCell ref="B281:B288"/>
    <mergeCell ref="C281:C288"/>
    <mergeCell ref="D281:D288"/>
    <mergeCell ref="E281:E288"/>
    <mergeCell ref="F281:F288"/>
    <mergeCell ref="G281:H282"/>
    <mergeCell ref="M227:M232"/>
    <mergeCell ref="N227:N232"/>
    <mergeCell ref="O227:O232"/>
    <mergeCell ref="P227:P232"/>
    <mergeCell ref="Q227:Q232"/>
    <mergeCell ref="R227:R232"/>
    <mergeCell ref="G227:G232"/>
    <mergeCell ref="H227:H232"/>
    <mergeCell ref="I227:I232"/>
    <mergeCell ref="J227:J232"/>
    <mergeCell ref="K227:K232"/>
    <mergeCell ref="L227:L232"/>
    <mergeCell ref="U171:U177"/>
    <mergeCell ref="A225:A232"/>
    <mergeCell ref="B225:B232"/>
    <mergeCell ref="C225:C232"/>
    <mergeCell ref="D225:D232"/>
    <mergeCell ref="E225:E232"/>
    <mergeCell ref="F225:F232"/>
    <mergeCell ref="G225:H226"/>
    <mergeCell ref="I225:N226"/>
    <mergeCell ref="O225:U226"/>
    <mergeCell ref="O171:O176"/>
    <mergeCell ref="P171:P176"/>
    <mergeCell ref="Q171:Q176"/>
    <mergeCell ref="R171:R176"/>
    <mergeCell ref="S171:S176"/>
    <mergeCell ref="T171:T176"/>
    <mergeCell ref="I169:N170"/>
    <mergeCell ref="O169:U170"/>
    <mergeCell ref="G171:G176"/>
    <mergeCell ref="H171:H176"/>
    <mergeCell ref="I171:I176"/>
    <mergeCell ref="J171:J176"/>
    <mergeCell ref="K171:K176"/>
    <mergeCell ref="L171:L176"/>
    <mergeCell ref="M171:M176"/>
    <mergeCell ref="N171:N176"/>
    <mergeCell ref="S115:S120"/>
    <mergeCell ref="T115:T120"/>
    <mergeCell ref="U115:U121"/>
    <mergeCell ref="A169:A176"/>
    <mergeCell ref="B169:B176"/>
    <mergeCell ref="C169:C176"/>
    <mergeCell ref="D169:D176"/>
    <mergeCell ref="E169:E176"/>
    <mergeCell ref="F169:F176"/>
    <mergeCell ref="G169:H170"/>
    <mergeCell ref="M115:M120"/>
    <mergeCell ref="N115:N120"/>
    <mergeCell ref="O115:O120"/>
    <mergeCell ref="P115:P120"/>
    <mergeCell ref="Q115:Q120"/>
    <mergeCell ref="R115:R120"/>
    <mergeCell ref="F113:F120"/>
    <mergeCell ref="G113:H114"/>
    <mergeCell ref="I113:N114"/>
    <mergeCell ref="O113:U114"/>
    <mergeCell ref="G115:G120"/>
    <mergeCell ref="H115:H120"/>
    <mergeCell ref="I115:I120"/>
    <mergeCell ref="J115:J120"/>
    <mergeCell ref="K115:K120"/>
    <mergeCell ref="L115:L120"/>
    <mergeCell ref="Q59:Q64"/>
    <mergeCell ref="R59:R64"/>
    <mergeCell ref="S59:S64"/>
    <mergeCell ref="T59:T64"/>
    <mergeCell ref="U59:U65"/>
    <mergeCell ref="A113:A120"/>
    <mergeCell ref="B113:B120"/>
    <mergeCell ref="C113:C120"/>
    <mergeCell ref="D113:D120"/>
    <mergeCell ref="E113:E120"/>
    <mergeCell ref="E57:E64"/>
    <mergeCell ref="F57:F64"/>
    <mergeCell ref="G57:H58"/>
    <mergeCell ref="I57:N58"/>
    <mergeCell ref="G59:G64"/>
    <mergeCell ref="H59:H64"/>
    <mergeCell ref="I59:I64"/>
    <mergeCell ref="J59:J64"/>
    <mergeCell ref="K59:K64"/>
    <mergeCell ref="L59:L64"/>
    <mergeCell ref="O59:O64"/>
    <mergeCell ref="P59:P64"/>
    <mergeCell ref="D8:D15"/>
    <mergeCell ref="C8:C15"/>
    <mergeCell ref="B8:B15"/>
    <mergeCell ref="A8:A15"/>
    <mergeCell ref="A57:A64"/>
    <mergeCell ref="B57:B64"/>
    <mergeCell ref="C57:C64"/>
    <mergeCell ref="D57:D64"/>
    <mergeCell ref="R10:R15"/>
    <mergeCell ref="S10:S15"/>
    <mergeCell ref="T10:T15"/>
    <mergeCell ref="O8:U9"/>
    <mergeCell ref="O375:U376"/>
    <mergeCell ref="I375:N376"/>
    <mergeCell ref="I8:N9"/>
    <mergeCell ref="O57:U58"/>
    <mergeCell ref="M59:M64"/>
    <mergeCell ref="N59:N64"/>
    <mergeCell ref="I10:I15"/>
    <mergeCell ref="J10:J15"/>
    <mergeCell ref="K10:K15"/>
    <mergeCell ref="L10:L15"/>
    <mergeCell ref="P10:P15"/>
    <mergeCell ref="Q10:Q15"/>
    <mergeCell ref="A2:U2"/>
    <mergeCell ref="A4:U4"/>
    <mergeCell ref="U10:U16"/>
    <mergeCell ref="G10:G15"/>
    <mergeCell ref="H10:H15"/>
    <mergeCell ref="G8:H9"/>
    <mergeCell ref="F8:F15"/>
    <mergeCell ref="M10:M15"/>
    <mergeCell ref="N10:N15"/>
    <mergeCell ref="O10:O15"/>
    <mergeCell ref="A6:U6"/>
    <mergeCell ref="G377:G379"/>
    <mergeCell ref="H377:H379"/>
    <mergeCell ref="I377:I379"/>
    <mergeCell ref="J377:J379"/>
    <mergeCell ref="K377:K379"/>
    <mergeCell ref="L377:L379"/>
    <mergeCell ref="S377:S379"/>
    <mergeCell ref="T377:T379"/>
    <mergeCell ref="E8:E15"/>
    <mergeCell ref="A389:E389"/>
    <mergeCell ref="G389:H389"/>
    <mergeCell ref="M377:M379"/>
    <mergeCell ref="N377:N379"/>
    <mergeCell ref="A375:A379"/>
    <mergeCell ref="B375:B379"/>
    <mergeCell ref="C375:C379"/>
    <mergeCell ref="D375:D379"/>
    <mergeCell ref="E375:E379"/>
    <mergeCell ref="F375:F379"/>
    <mergeCell ref="A373:U373"/>
    <mergeCell ref="A371:E371"/>
    <mergeCell ref="G371:H371"/>
    <mergeCell ref="O377:O379"/>
    <mergeCell ref="P377:P379"/>
    <mergeCell ref="Q377:Q379"/>
    <mergeCell ref="R377:R379"/>
    <mergeCell ref="U377:U380"/>
    <mergeCell ref="G375:H376"/>
  </mergeCells>
  <printOptions horizontalCentered="1" vertic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8" r:id="rId1"/>
  <headerFooter alignWithMargins="0">
    <oddHeader>&amp;C&amp;"Arial,Félkövér"M.5.&amp;"Arial,Normál" Balaton -nagybereki belvízrendszer csatornahálózat  fenntartási munkáinak mennyiségi és munkanemenkénti költségkimutatása kimutatása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zoomScale="90" zoomScaleNormal="90" workbookViewId="0" topLeftCell="A146">
      <selection activeCell="I151" sqref="H151:I151"/>
    </sheetView>
  </sheetViews>
  <sheetFormatPr defaultColWidth="9.140625" defaultRowHeight="12.75"/>
  <cols>
    <col min="1" max="1" width="32.140625" style="0" customWidth="1"/>
    <col min="2" max="2" width="15.00390625" style="2" customWidth="1"/>
    <col min="3" max="3" width="18.8515625" style="0" customWidth="1"/>
    <col min="4" max="4" width="19.421875" style="0" customWidth="1"/>
    <col min="5" max="5" width="13.8515625" style="0" customWidth="1"/>
    <col min="6" max="8" width="14.7109375" style="0" customWidth="1"/>
  </cols>
  <sheetData>
    <row r="1" spans="1:4" ht="12.75">
      <c r="A1" s="441" t="s">
        <v>1697</v>
      </c>
      <c r="B1" s="441"/>
      <c r="C1" s="441"/>
      <c r="D1" s="441"/>
    </row>
    <row r="2" ht="12.75">
      <c r="B2" s="5"/>
    </row>
    <row r="3" spans="1:4" ht="12.75">
      <c r="A3" s="441" t="s">
        <v>1731</v>
      </c>
      <c r="B3" s="441"/>
      <c r="C3" s="441"/>
      <c r="D3" s="441"/>
    </row>
    <row r="4" spans="1:4" ht="12.75">
      <c r="A4" s="441" t="s">
        <v>1724</v>
      </c>
      <c r="B4" s="441"/>
      <c r="C4" s="441"/>
      <c r="D4" s="441"/>
    </row>
    <row r="5" s="5" customFormat="1" ht="12.75"/>
    <row r="6" spans="1:4" s="5" customFormat="1" ht="12.75" customHeight="1">
      <c r="A6" s="446" t="s">
        <v>1713</v>
      </c>
      <c r="B6" s="364" t="s">
        <v>1788</v>
      </c>
      <c r="C6" s="364" t="s">
        <v>1727</v>
      </c>
      <c r="D6" s="364" t="s">
        <v>1715</v>
      </c>
    </row>
    <row r="7" spans="1:4" s="5" customFormat="1" ht="12.75" customHeight="1">
      <c r="A7" s="446"/>
      <c r="B7" s="364"/>
      <c r="C7" s="364"/>
      <c r="D7" s="364"/>
    </row>
    <row r="8" spans="1:4" s="5" customFormat="1" ht="12.75">
      <c r="A8" s="446"/>
      <c r="B8" s="364"/>
      <c r="C8" s="364"/>
      <c r="D8" s="364"/>
    </row>
    <row r="9" spans="1:4" s="5" customFormat="1" ht="12.75">
      <c r="A9" s="446"/>
      <c r="B9" s="364"/>
      <c r="C9" s="364"/>
      <c r="D9" s="364"/>
    </row>
    <row r="10" spans="1:4" s="5" customFormat="1" ht="12.75">
      <c r="A10" s="446"/>
      <c r="B10" s="364"/>
      <c r="C10" s="364"/>
      <c r="D10" s="364"/>
    </row>
    <row r="11" spans="1:4" s="5" customFormat="1" ht="12.75">
      <c r="A11" s="446"/>
      <c r="B11" s="364"/>
      <c r="C11" s="364"/>
      <c r="D11" s="364"/>
    </row>
    <row r="12" spans="1:4" s="5" customFormat="1" ht="12.75">
      <c r="A12" s="446"/>
      <c r="B12" s="364"/>
      <c r="C12" s="364"/>
      <c r="D12" s="364"/>
    </row>
    <row r="13" spans="1:4" s="5" customFormat="1" ht="12.75">
      <c r="A13" s="446"/>
      <c r="B13" s="364"/>
      <c r="C13" s="364"/>
      <c r="D13" s="364"/>
    </row>
    <row r="14" s="5" customFormat="1" ht="12.75"/>
    <row r="15" spans="1:4" s="5" customFormat="1" ht="12.75">
      <c r="A15" s="3" t="s">
        <v>1828</v>
      </c>
      <c r="B15" s="105">
        <v>226008</v>
      </c>
      <c r="C15" s="2"/>
      <c r="D15" s="2"/>
    </row>
    <row r="16" s="5" customFormat="1" ht="12.75"/>
    <row r="17" spans="1:4" s="5" customFormat="1" ht="12.75">
      <c r="A17" s="381" t="s">
        <v>1677</v>
      </c>
      <c r="B17" s="382"/>
      <c r="C17" s="382"/>
      <c r="D17" s="430"/>
    </row>
    <row r="18" spans="1:4" s="5" customFormat="1" ht="12.75">
      <c r="A18" s="48" t="s">
        <v>1681</v>
      </c>
      <c r="B18" s="107">
        <v>1215319</v>
      </c>
      <c r="C18" s="2"/>
      <c r="D18" s="2"/>
    </row>
    <row r="19" spans="1:4" s="5" customFormat="1" ht="12.75">
      <c r="A19" s="48" t="s">
        <v>1725</v>
      </c>
      <c r="B19" s="107">
        <v>1808064</v>
      </c>
      <c r="C19" s="2"/>
      <c r="D19" s="2"/>
    </row>
    <row r="20" spans="1:2" s="5" customFormat="1" ht="12.75">
      <c r="A20" s="100"/>
      <c r="B20" s="49"/>
    </row>
    <row r="21" spans="1:4" s="5" customFormat="1" ht="12.75">
      <c r="A21" s="3" t="s">
        <v>1827</v>
      </c>
      <c r="B21" s="105">
        <v>19031</v>
      </c>
      <c r="C21" s="2"/>
      <c r="D21" s="2"/>
    </row>
    <row r="22" s="5" customFormat="1" ht="12.75"/>
    <row r="23" spans="1:4" s="5" customFormat="1" ht="12.75">
      <c r="A23" s="381" t="s">
        <v>1677</v>
      </c>
      <c r="B23" s="382"/>
      <c r="C23" s="382"/>
      <c r="D23" s="430"/>
    </row>
    <row r="24" spans="1:4" s="5" customFormat="1" ht="12.75">
      <c r="A24" s="48" t="s">
        <v>1681</v>
      </c>
      <c r="B24" s="107">
        <v>93608</v>
      </c>
      <c r="C24" s="2"/>
      <c r="D24" s="2"/>
    </row>
    <row r="25" spans="1:4" s="5" customFormat="1" ht="12.75">
      <c r="A25" s="48" t="s">
        <v>1725</v>
      </c>
      <c r="B25" s="107">
        <v>121094</v>
      </c>
      <c r="C25" s="2"/>
      <c r="D25" s="2"/>
    </row>
    <row r="26" s="5" customFormat="1" ht="12.75">
      <c r="B26" s="49"/>
    </row>
    <row r="27" spans="1:4" s="5" customFormat="1" ht="12.75">
      <c r="A27" s="442" t="s">
        <v>0</v>
      </c>
      <c r="B27" s="443"/>
      <c r="C27" s="443"/>
      <c r="D27" s="452"/>
    </row>
    <row r="28" spans="1:4" s="5" customFormat="1" ht="12.75">
      <c r="A28" s="50" t="s">
        <v>1829</v>
      </c>
      <c r="B28" s="2">
        <v>55</v>
      </c>
      <c r="C28" s="2"/>
      <c r="D28" s="2"/>
    </row>
    <row r="29" spans="1:4" s="5" customFormat="1" ht="12.75">
      <c r="A29" s="50" t="s">
        <v>1830</v>
      </c>
      <c r="B29" s="56">
        <v>105</v>
      </c>
      <c r="C29" s="2"/>
      <c r="D29" s="2"/>
    </row>
    <row r="30" spans="1:4" s="5" customFormat="1" ht="12.75">
      <c r="A30" s="51" t="s">
        <v>1709</v>
      </c>
      <c r="B30" s="56">
        <v>6.5</v>
      </c>
      <c r="C30" s="2"/>
      <c r="D30" s="2"/>
    </row>
    <row r="31" s="5" customFormat="1" ht="12.75">
      <c r="A31" s="52"/>
    </row>
    <row r="32" spans="1:4" s="5" customFormat="1" ht="12.75">
      <c r="A32" s="381" t="s">
        <v>1683</v>
      </c>
      <c r="B32" s="382"/>
      <c r="C32" s="382"/>
      <c r="D32" s="430"/>
    </row>
    <row r="33" spans="1:4" s="5" customFormat="1" ht="12.75">
      <c r="A33" s="96"/>
      <c r="B33" s="96"/>
      <c r="C33" s="96"/>
      <c r="D33" s="96"/>
    </row>
    <row r="34" spans="1:4" s="5" customFormat="1" ht="12.75">
      <c r="A34" s="381" t="s">
        <v>1786</v>
      </c>
      <c r="B34" s="382"/>
      <c r="C34" s="382"/>
      <c r="D34" s="430"/>
    </row>
    <row r="35" spans="1:4" s="5" customFormat="1" ht="12.75">
      <c r="A35" s="57" t="s">
        <v>1716</v>
      </c>
      <c r="B35" s="448">
        <v>60786</v>
      </c>
      <c r="C35" s="449">
        <v>181</v>
      </c>
      <c r="D35" s="447">
        <f>PRODUCT(B35*C35)</f>
        <v>11002266</v>
      </c>
    </row>
    <row r="36" spans="1:4" s="5" customFormat="1" ht="12.75">
      <c r="A36" s="24">
        <v>0.05</v>
      </c>
      <c r="B36" s="448"/>
      <c r="C36" s="449"/>
      <c r="D36" s="447"/>
    </row>
    <row r="37" spans="1:4" s="5" customFormat="1" ht="12.75">
      <c r="A37" s="57" t="s">
        <v>1717</v>
      </c>
      <c r="B37" s="448">
        <v>90403</v>
      </c>
      <c r="C37" s="449">
        <v>84</v>
      </c>
      <c r="D37" s="447">
        <f>PRODUCT(B37*C37)</f>
        <v>7593852</v>
      </c>
    </row>
    <row r="38" spans="1:4" s="5" customFormat="1" ht="12.75">
      <c r="A38" s="24">
        <v>0.05</v>
      </c>
      <c r="B38" s="448"/>
      <c r="C38" s="449"/>
      <c r="D38" s="447"/>
    </row>
    <row r="39" spans="1:4" s="5" customFormat="1" ht="12.75" customHeight="1">
      <c r="A39" s="57" t="s">
        <v>1684</v>
      </c>
      <c r="B39" s="448">
        <v>90403</v>
      </c>
      <c r="C39" s="449">
        <v>14</v>
      </c>
      <c r="D39" s="447">
        <f>PRODUCT(B39*C39)</f>
        <v>1265642</v>
      </c>
    </row>
    <row r="40" spans="1:4" s="5" customFormat="1" ht="12.75" customHeight="1">
      <c r="A40" s="24">
        <v>0.05</v>
      </c>
      <c r="B40" s="448"/>
      <c r="C40" s="449"/>
      <c r="D40" s="447"/>
    </row>
    <row r="41" spans="1:4" s="5" customFormat="1" ht="12.75" customHeight="1">
      <c r="A41" s="57" t="s">
        <v>1687</v>
      </c>
      <c r="B41" s="448">
        <v>60786</v>
      </c>
      <c r="C41" s="449">
        <v>21</v>
      </c>
      <c r="D41" s="447">
        <f>PRODUCT(B41*C41)</f>
        <v>1276506</v>
      </c>
    </row>
    <row r="42" spans="1:4" s="5" customFormat="1" ht="12.75" customHeight="1">
      <c r="A42" s="24">
        <v>0.05</v>
      </c>
      <c r="B42" s="448"/>
      <c r="C42" s="449"/>
      <c r="D42" s="447"/>
    </row>
    <row r="43" spans="1:4" s="5" customFormat="1" ht="12.75" customHeight="1">
      <c r="A43" s="57" t="s">
        <v>1685</v>
      </c>
      <c r="B43" s="455">
        <v>1627258</v>
      </c>
      <c r="C43" s="449">
        <v>10</v>
      </c>
      <c r="D43" s="447">
        <f>PRODUCT(B43*C43)</f>
        <v>16272580</v>
      </c>
    </row>
    <row r="44" spans="1:4" s="5" customFormat="1" ht="12.75">
      <c r="A44" s="24">
        <v>0.9</v>
      </c>
      <c r="B44" s="455"/>
      <c r="C44" s="449"/>
      <c r="D44" s="447"/>
    </row>
    <row r="45" spans="1:4" s="5" customFormat="1" ht="12.75" customHeight="1">
      <c r="A45" s="57" t="s">
        <v>1718</v>
      </c>
      <c r="B45" s="453">
        <v>1094144</v>
      </c>
      <c r="C45" s="450">
        <v>25</v>
      </c>
      <c r="D45" s="447">
        <f>PRODUCT(B45*C45)</f>
        <v>27353600</v>
      </c>
    </row>
    <row r="46" spans="1:4" s="5" customFormat="1" ht="12.75">
      <c r="A46" s="24">
        <v>0.9</v>
      </c>
      <c r="B46" s="454"/>
      <c r="C46" s="451"/>
      <c r="D46" s="447"/>
    </row>
    <row r="47" spans="1:4" s="5" customFormat="1" ht="12.75">
      <c r="A47" s="54"/>
      <c r="B47" s="53"/>
      <c r="C47" s="18"/>
      <c r="D47" s="53"/>
    </row>
    <row r="48" spans="1:4" s="5" customFormat="1" ht="12.75">
      <c r="A48" s="381" t="s">
        <v>1787</v>
      </c>
      <c r="B48" s="382"/>
      <c r="C48" s="382"/>
      <c r="D48" s="430"/>
    </row>
    <row r="49" spans="1:4" s="5" customFormat="1" ht="12.75">
      <c r="A49" s="57" t="s">
        <v>1716</v>
      </c>
      <c r="B49" s="448">
        <v>4680</v>
      </c>
      <c r="C49" s="449">
        <v>181</v>
      </c>
      <c r="D49" s="447">
        <f>PRODUCT(B49*C49)</f>
        <v>847080</v>
      </c>
    </row>
    <row r="50" spans="1:4" s="5" customFormat="1" ht="12.75">
      <c r="A50" s="24">
        <v>0.05</v>
      </c>
      <c r="B50" s="448"/>
      <c r="C50" s="449"/>
      <c r="D50" s="447"/>
    </row>
    <row r="51" spans="1:4" s="5" customFormat="1" ht="12.75">
      <c r="A51" s="57" t="s">
        <v>1717</v>
      </c>
      <c r="B51" s="448">
        <v>6055</v>
      </c>
      <c r="C51" s="449">
        <v>84</v>
      </c>
      <c r="D51" s="447">
        <f>PRODUCT(B51*C51)</f>
        <v>508620</v>
      </c>
    </row>
    <row r="52" spans="1:4" s="5" customFormat="1" ht="12.75">
      <c r="A52" s="24">
        <v>0.05</v>
      </c>
      <c r="B52" s="448"/>
      <c r="C52" s="449"/>
      <c r="D52" s="447"/>
    </row>
    <row r="53" spans="1:4" s="5" customFormat="1" ht="12.75">
      <c r="A53" s="57" t="s">
        <v>1684</v>
      </c>
      <c r="B53" s="448">
        <v>6055</v>
      </c>
      <c r="C53" s="449">
        <v>14</v>
      </c>
      <c r="D53" s="447">
        <f>PRODUCT(B53*C53)</f>
        <v>84770</v>
      </c>
    </row>
    <row r="54" spans="1:4" s="5" customFormat="1" ht="12.75">
      <c r="A54" s="24">
        <v>0.05</v>
      </c>
      <c r="B54" s="448"/>
      <c r="C54" s="449"/>
      <c r="D54" s="447"/>
    </row>
    <row r="55" spans="1:4" s="5" customFormat="1" ht="12.75">
      <c r="A55" s="24"/>
      <c r="B55" s="89"/>
      <c r="C55" s="36"/>
      <c r="D55" s="89"/>
    </row>
    <row r="56" spans="1:4" s="5" customFormat="1" ht="12.75">
      <c r="A56" s="24"/>
      <c r="B56" s="89"/>
      <c r="C56" s="36"/>
      <c r="D56" s="89"/>
    </row>
    <row r="57" spans="1:4" s="5" customFormat="1" ht="12.75">
      <c r="A57" s="24"/>
      <c r="B57" s="89"/>
      <c r="C57" s="36"/>
      <c r="D57" s="89"/>
    </row>
    <row r="58" spans="1:4" s="5" customFormat="1" ht="12.75">
      <c r="A58" s="24"/>
      <c r="B58" s="89"/>
      <c r="C58" s="36"/>
      <c r="D58" s="89"/>
    </row>
    <row r="59" spans="1:4" s="5" customFormat="1" ht="12.75">
      <c r="A59" s="446" t="s">
        <v>1713</v>
      </c>
      <c r="B59" s="364" t="s">
        <v>1788</v>
      </c>
      <c r="C59" s="364" t="s">
        <v>1727</v>
      </c>
      <c r="D59" s="364" t="s">
        <v>1715</v>
      </c>
    </row>
    <row r="60" spans="1:4" s="5" customFormat="1" ht="12.75">
      <c r="A60" s="446"/>
      <c r="B60" s="364"/>
      <c r="C60" s="364"/>
      <c r="D60" s="364"/>
    </row>
    <row r="61" spans="1:4" s="5" customFormat="1" ht="12.75">
      <c r="A61" s="446"/>
      <c r="B61" s="364"/>
      <c r="C61" s="364"/>
      <c r="D61" s="364"/>
    </row>
    <row r="62" spans="1:4" s="5" customFormat="1" ht="12.75">
      <c r="A62" s="446"/>
      <c r="B62" s="364"/>
      <c r="C62" s="364"/>
      <c r="D62" s="364"/>
    </row>
    <row r="63" spans="1:4" s="5" customFormat="1" ht="12.75">
      <c r="A63" s="446"/>
      <c r="B63" s="364"/>
      <c r="C63" s="364"/>
      <c r="D63" s="364"/>
    </row>
    <row r="64" spans="1:4" s="5" customFormat="1" ht="12.75">
      <c r="A64" s="446"/>
      <c r="B64" s="364"/>
      <c r="C64" s="364"/>
      <c r="D64" s="364"/>
    </row>
    <row r="65" spans="1:4" s="5" customFormat="1" ht="12.75">
      <c r="A65" s="446"/>
      <c r="B65" s="364"/>
      <c r="C65" s="364"/>
      <c r="D65" s="364"/>
    </row>
    <row r="66" spans="1:4" s="5" customFormat="1" ht="12.75">
      <c r="A66" s="446"/>
      <c r="B66" s="364"/>
      <c r="C66" s="364"/>
      <c r="D66" s="364"/>
    </row>
    <row r="67" spans="1:4" s="5" customFormat="1" ht="12.75">
      <c r="A67" s="24"/>
      <c r="B67" s="89"/>
      <c r="C67" s="36"/>
      <c r="D67" s="89"/>
    </row>
    <row r="68" spans="1:4" s="5" customFormat="1" ht="12.75">
      <c r="A68" s="57" t="s">
        <v>1779</v>
      </c>
      <c r="B68" s="448">
        <v>51484</v>
      </c>
      <c r="C68" s="449">
        <v>13</v>
      </c>
      <c r="D68" s="447">
        <f>PRODUCT(B68*C68)</f>
        <v>669292</v>
      </c>
    </row>
    <row r="69" spans="1:4" s="5" customFormat="1" ht="12.75">
      <c r="A69" s="24">
        <v>0.55</v>
      </c>
      <c r="B69" s="448"/>
      <c r="C69" s="449"/>
      <c r="D69" s="447"/>
    </row>
    <row r="70" spans="1:4" s="5" customFormat="1" ht="12.75">
      <c r="A70" s="57" t="s">
        <v>1685</v>
      </c>
      <c r="B70" s="455">
        <v>108985</v>
      </c>
      <c r="C70" s="449">
        <v>10</v>
      </c>
      <c r="D70" s="447">
        <f>PRODUCT(B70*C70)</f>
        <v>1089850</v>
      </c>
    </row>
    <row r="71" spans="1:4" s="5" customFormat="1" ht="12.75">
      <c r="A71" s="24">
        <v>0.9</v>
      </c>
      <c r="B71" s="455"/>
      <c r="C71" s="449"/>
      <c r="D71" s="447"/>
    </row>
    <row r="72" spans="1:4" s="5" customFormat="1" ht="12.75">
      <c r="A72" s="57" t="s">
        <v>1718</v>
      </c>
      <c r="B72" s="453">
        <v>37443</v>
      </c>
      <c r="C72" s="450">
        <v>25</v>
      </c>
      <c r="D72" s="447">
        <f>PRODUCT(B72*C72)</f>
        <v>936075</v>
      </c>
    </row>
    <row r="73" spans="1:4" s="5" customFormat="1" ht="12.75">
      <c r="A73" s="24">
        <v>0.4</v>
      </c>
      <c r="B73" s="454"/>
      <c r="C73" s="451"/>
      <c r="D73" s="447"/>
    </row>
    <row r="74" spans="1:4" s="5" customFormat="1" ht="12.75">
      <c r="A74" s="101"/>
      <c r="B74" s="102"/>
      <c r="C74" s="103"/>
      <c r="D74" s="104"/>
    </row>
    <row r="75" spans="1:4" s="5" customFormat="1" ht="12.75">
      <c r="A75" s="381" t="s">
        <v>1728</v>
      </c>
      <c r="B75" s="382"/>
      <c r="C75" s="382"/>
      <c r="D75" s="430"/>
    </row>
    <row r="76" spans="1:4" s="5" customFormat="1" ht="12.75">
      <c r="A76" s="58" t="s">
        <v>1720</v>
      </c>
      <c r="B76" s="448">
        <f>PRODUCT(B15*0.035*1.5)</f>
        <v>11865.420000000002</v>
      </c>
      <c r="C76" s="449">
        <v>550</v>
      </c>
      <c r="D76" s="447">
        <f>PRODUCT(B76*C76)</f>
        <v>6525981.000000001</v>
      </c>
    </row>
    <row r="77" spans="1:4" s="5" customFormat="1" ht="12.75">
      <c r="A77" s="59">
        <v>0.035</v>
      </c>
      <c r="B77" s="448"/>
      <c r="C77" s="449"/>
      <c r="D77" s="447"/>
    </row>
    <row r="78" spans="1:4" s="5" customFormat="1" ht="12.75">
      <c r="A78" s="58" t="s">
        <v>1721</v>
      </c>
      <c r="B78" s="448">
        <f>PRODUCT(B15*0.065*1.5)</f>
        <v>22035.78</v>
      </c>
      <c r="C78" s="449">
        <v>688</v>
      </c>
      <c r="D78" s="447">
        <f>PRODUCT(B78*C78)</f>
        <v>15160616.639999999</v>
      </c>
    </row>
    <row r="79" spans="1:4" s="5" customFormat="1" ht="12.75">
      <c r="A79" s="59">
        <v>0.065</v>
      </c>
      <c r="B79" s="448"/>
      <c r="C79" s="449"/>
      <c r="D79" s="447"/>
    </row>
    <row r="80" spans="1:4" s="5" customFormat="1" ht="12.75">
      <c r="A80" s="57" t="s">
        <v>1719</v>
      </c>
      <c r="B80" s="448">
        <f>PRODUCT(B15*0.1*1.5*0.75)</f>
        <v>25425.9</v>
      </c>
      <c r="C80" s="449">
        <v>225</v>
      </c>
      <c r="D80" s="447">
        <f>PRODUCT(B80*C80)</f>
        <v>5720827.5</v>
      </c>
    </row>
    <row r="81" spans="1:4" s="5" customFormat="1" ht="12.75">
      <c r="A81" s="24">
        <v>0.75</v>
      </c>
      <c r="B81" s="448"/>
      <c r="C81" s="449"/>
      <c r="D81" s="447"/>
    </row>
    <row r="82" s="5" customFormat="1" ht="12.75"/>
    <row r="83" spans="1:4" s="5" customFormat="1" ht="12.75">
      <c r="A83" s="381" t="s">
        <v>1722</v>
      </c>
      <c r="B83" s="382"/>
      <c r="C83" s="382"/>
      <c r="D83" s="430"/>
    </row>
    <row r="84" spans="1:4" s="5" customFormat="1" ht="12.75">
      <c r="A84" s="50" t="s">
        <v>1705</v>
      </c>
      <c r="B84" s="60">
        <v>55</v>
      </c>
      <c r="C84" s="2">
        <v>31250</v>
      </c>
      <c r="D84" s="105">
        <f>PRODUCT(B84,C84)</f>
        <v>1718750</v>
      </c>
    </row>
    <row r="85" spans="1:4" s="5" customFormat="1" ht="12.75">
      <c r="A85" s="50" t="s">
        <v>1706</v>
      </c>
      <c r="B85" s="60">
        <v>105</v>
      </c>
      <c r="C85" s="2">
        <v>71250</v>
      </c>
      <c r="D85" s="105">
        <f>PRODUCT(B85,C85)</f>
        <v>7481250</v>
      </c>
    </row>
    <row r="86" spans="1:4" s="5" customFormat="1" ht="12.75">
      <c r="A86" s="51" t="s">
        <v>1709</v>
      </c>
      <c r="B86" s="61">
        <v>6.5</v>
      </c>
      <c r="C86" s="2">
        <v>425000</v>
      </c>
      <c r="D86" s="105">
        <f>PRODUCT(B86,C86)</f>
        <v>2762500</v>
      </c>
    </row>
    <row r="87" spans="1:4" s="5" customFormat="1" ht="12.75">
      <c r="A87" s="4" t="s">
        <v>1733</v>
      </c>
      <c r="B87" s="120">
        <v>13642830</v>
      </c>
      <c r="C87" s="2">
        <v>1.41</v>
      </c>
      <c r="D87" s="112">
        <f>PRODUCT(B87,C87)</f>
        <v>19236390.3</v>
      </c>
    </row>
    <row r="88" spans="1:4" s="5" customFormat="1" ht="15">
      <c r="A88" s="381" t="s">
        <v>1723</v>
      </c>
      <c r="B88" s="382"/>
      <c r="C88" s="430"/>
      <c r="D88" s="113">
        <f>SUM(D35,D37,D39,D41,D43,D45,D49,D51,D53,D68,D70,D72,D76,D78,D80,D84,D85,D86,D87)</f>
        <v>127506448.44</v>
      </c>
    </row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pans="1:4" s="5" customFormat="1" ht="12.75">
      <c r="A114" s="441" t="s">
        <v>1697</v>
      </c>
      <c r="B114" s="441"/>
      <c r="C114" s="441"/>
      <c r="D114" s="441"/>
    </row>
    <row r="115" spans="1:4" s="5" customFormat="1" ht="12.75">
      <c r="A115"/>
      <c r="C115"/>
      <c r="D115"/>
    </row>
    <row r="116" spans="1:4" s="5" customFormat="1" ht="12.75">
      <c r="A116" s="441" t="s">
        <v>1731</v>
      </c>
      <c r="B116" s="441"/>
      <c r="C116" s="441"/>
      <c r="D116" s="441"/>
    </row>
    <row r="117" spans="1:4" s="5" customFormat="1" ht="12.75">
      <c r="A117" s="441" t="s">
        <v>1724</v>
      </c>
      <c r="B117" s="441"/>
      <c r="C117" s="441"/>
      <c r="D117" s="441"/>
    </row>
    <row r="118" spans="1:4" s="5" customFormat="1" ht="12.75">
      <c r="A118" s="92"/>
      <c r="B118" s="92"/>
      <c r="C118" s="92"/>
      <c r="D118" s="92"/>
    </row>
    <row r="119" spans="1:4" s="5" customFormat="1" ht="12.75">
      <c r="A119" s="441" t="s">
        <v>1803</v>
      </c>
      <c r="B119" s="441"/>
      <c r="C119" s="441"/>
      <c r="D119" s="441"/>
    </row>
    <row r="120" s="5" customFormat="1" ht="12.75"/>
    <row r="121" spans="1:4" s="5" customFormat="1" ht="12.75" customHeight="1">
      <c r="A121" s="446" t="s">
        <v>1713</v>
      </c>
      <c r="B121" s="446"/>
      <c r="C121" s="364" t="s">
        <v>1792</v>
      </c>
      <c r="D121" s="364" t="s">
        <v>1715</v>
      </c>
    </row>
    <row r="122" spans="1:4" s="5" customFormat="1" ht="12.75">
      <c r="A122" s="446"/>
      <c r="B122" s="446"/>
      <c r="C122" s="364"/>
      <c r="D122" s="364"/>
    </row>
    <row r="123" spans="1:4" s="5" customFormat="1" ht="12.75">
      <c r="A123" s="446"/>
      <c r="B123" s="446"/>
      <c r="C123" s="364"/>
      <c r="D123" s="364"/>
    </row>
    <row r="124" spans="1:4" s="5" customFormat="1" ht="12.75">
      <c r="A124" s="446"/>
      <c r="B124" s="446"/>
      <c r="C124" s="364"/>
      <c r="D124" s="364"/>
    </row>
    <row r="125" s="5" customFormat="1" ht="12.75"/>
    <row r="126" spans="1:4" s="5" customFormat="1" ht="12.75">
      <c r="A126" s="444" t="s">
        <v>1714</v>
      </c>
      <c r="B126" s="445"/>
      <c r="C126" s="116" t="s">
        <v>1815</v>
      </c>
      <c r="D126" s="2"/>
    </row>
    <row r="127" spans="1:4" s="5" customFormat="1" ht="12.75">
      <c r="A127" s="444" t="s">
        <v>1789</v>
      </c>
      <c r="B127" s="445"/>
      <c r="C127" s="116" t="s">
        <v>1805</v>
      </c>
      <c r="D127" s="2"/>
    </row>
    <row r="128" spans="1:4" s="5" customFormat="1" ht="12.75">
      <c r="A128" s="108"/>
      <c r="B128" s="115"/>
      <c r="C128" s="115"/>
      <c r="D128" s="109"/>
    </row>
    <row r="129" spans="1:4" s="5" customFormat="1" ht="12.75">
      <c r="A129" s="348" t="s">
        <v>1791</v>
      </c>
      <c r="B129" s="349"/>
      <c r="C129" s="110"/>
      <c r="D129" s="111"/>
    </row>
    <row r="130" spans="1:4" s="5" customFormat="1" ht="12.75">
      <c r="A130" s="90"/>
      <c r="B130" s="91"/>
      <c r="C130" s="91"/>
      <c r="D130" s="91"/>
    </row>
    <row r="131" spans="1:4" s="5" customFormat="1" ht="12.75">
      <c r="A131" s="442" t="s">
        <v>1790</v>
      </c>
      <c r="B131" s="443"/>
      <c r="C131" s="114"/>
      <c r="D131" s="27"/>
    </row>
    <row r="132" spans="1:4" s="5" customFormat="1" ht="12.75">
      <c r="A132" s="426" t="s">
        <v>1799</v>
      </c>
      <c r="B132" s="427"/>
      <c r="C132" s="125" t="s">
        <v>1819</v>
      </c>
      <c r="D132" s="2"/>
    </row>
    <row r="133" spans="1:4" s="5" customFormat="1" ht="12.75">
      <c r="A133" s="426" t="s">
        <v>1800</v>
      </c>
      <c r="B133" s="427"/>
      <c r="C133" s="125" t="s">
        <v>1820</v>
      </c>
      <c r="D133" s="2"/>
    </row>
    <row r="134" spans="1:4" s="5" customFormat="1" ht="12.75">
      <c r="A134" s="428" t="s">
        <v>1699</v>
      </c>
      <c r="B134" s="429"/>
      <c r="C134" s="125" t="s">
        <v>1821</v>
      </c>
      <c r="D134" s="120">
        <v>68900133</v>
      </c>
    </row>
    <row r="135" spans="1:4" s="5" customFormat="1" ht="12.75">
      <c r="A135" s="431"/>
      <c r="B135" s="431"/>
      <c r="C135" s="431"/>
      <c r="D135" s="431"/>
    </row>
    <row r="136" spans="1:4" s="5" customFormat="1" ht="12.75">
      <c r="A136" s="381" t="s">
        <v>1793</v>
      </c>
      <c r="B136" s="382"/>
      <c r="C136" s="382"/>
      <c r="D136" s="430"/>
    </row>
    <row r="137" spans="1:4" s="5" customFormat="1" ht="12.75">
      <c r="A137" s="434" t="s">
        <v>1705</v>
      </c>
      <c r="B137" s="434"/>
      <c r="C137" s="126" t="s">
        <v>1822</v>
      </c>
      <c r="D137" s="2"/>
    </row>
    <row r="138" spans="1:4" s="5" customFormat="1" ht="12.75">
      <c r="A138" s="434" t="s">
        <v>1706</v>
      </c>
      <c r="B138" s="434"/>
      <c r="C138" s="126" t="s">
        <v>1823</v>
      </c>
      <c r="D138" s="2"/>
    </row>
    <row r="139" spans="1:4" s="5" customFormat="1" ht="12.75">
      <c r="A139" s="437" t="s">
        <v>1699</v>
      </c>
      <c r="B139" s="437"/>
      <c r="C139" s="127" t="s">
        <v>1801</v>
      </c>
      <c r="D139" s="120">
        <v>9200000</v>
      </c>
    </row>
    <row r="140" s="5" customFormat="1" ht="12.75">
      <c r="B140" s="49"/>
    </row>
    <row r="141" spans="1:4" s="5" customFormat="1" ht="12.75">
      <c r="A141" s="436" t="s">
        <v>1791</v>
      </c>
      <c r="B141" s="436"/>
      <c r="C141" s="122"/>
      <c r="D141" s="123">
        <f>SUM(D134,D139)</f>
        <v>78100133</v>
      </c>
    </row>
    <row r="142" s="5" customFormat="1" ht="12.75">
      <c r="A142" s="121"/>
    </row>
    <row r="143" spans="1:4" s="5" customFormat="1" ht="12.75">
      <c r="A143" s="381" t="s">
        <v>1728</v>
      </c>
      <c r="B143" s="382"/>
      <c r="C143" s="382"/>
      <c r="D143" s="430"/>
    </row>
    <row r="144" spans="1:4" s="5" customFormat="1" ht="12.75">
      <c r="A144" s="438" t="s">
        <v>1794</v>
      </c>
      <c r="B144" s="439"/>
      <c r="C144" s="128" t="s">
        <v>1816</v>
      </c>
      <c r="D144" s="120"/>
    </row>
    <row r="145" spans="1:4" s="5" customFormat="1" ht="12.75">
      <c r="A145" s="435" t="s">
        <v>1795</v>
      </c>
      <c r="B145" s="435"/>
      <c r="C145" s="128" t="s">
        <v>1817</v>
      </c>
      <c r="D145" s="120"/>
    </row>
    <row r="146" spans="1:4" s="5" customFormat="1" ht="12.75">
      <c r="A146" s="436" t="s">
        <v>1796</v>
      </c>
      <c r="B146" s="436"/>
      <c r="C146" s="129" t="s">
        <v>1818</v>
      </c>
      <c r="D146" s="124">
        <v>27407425.14</v>
      </c>
    </row>
    <row r="147" s="5" customFormat="1" ht="12.75"/>
    <row r="148" spans="1:4" s="5" customFormat="1" ht="12.75">
      <c r="A148" s="348" t="s">
        <v>1733</v>
      </c>
      <c r="B148" s="349"/>
      <c r="C148" s="110"/>
      <c r="D148" s="111"/>
    </row>
    <row r="149" spans="1:4" s="5" customFormat="1" ht="12.75">
      <c r="A149" s="432" t="s">
        <v>1797</v>
      </c>
      <c r="B149" s="433"/>
      <c r="C149" s="127" t="s">
        <v>1798</v>
      </c>
      <c r="D149" s="120">
        <v>2762500</v>
      </c>
    </row>
    <row r="150" spans="1:4" s="5" customFormat="1" ht="12.75">
      <c r="A150" s="432" t="s">
        <v>1807</v>
      </c>
      <c r="B150" s="433"/>
      <c r="C150" s="128" t="s">
        <v>1806</v>
      </c>
      <c r="D150" s="112">
        <v>19236390</v>
      </c>
    </row>
    <row r="151" spans="1:4" s="5" customFormat="1" ht="12.75">
      <c r="A151" s="365" t="s">
        <v>1802</v>
      </c>
      <c r="B151" s="365"/>
      <c r="C151" s="2"/>
      <c r="D151" s="130">
        <f>SUM(D149:D150)</f>
        <v>21998890</v>
      </c>
    </row>
    <row r="152" s="5" customFormat="1" ht="12.75"/>
    <row r="153" spans="1:4" s="5" customFormat="1" ht="12.75">
      <c r="A153" s="440" t="s">
        <v>1791</v>
      </c>
      <c r="B153" s="440"/>
      <c r="D153" s="118">
        <f>$D$141</f>
        <v>78100133</v>
      </c>
    </row>
    <row r="154" spans="1:4" s="5" customFormat="1" ht="12.75">
      <c r="A154" s="440" t="s">
        <v>1796</v>
      </c>
      <c r="B154" s="440"/>
      <c r="D154" s="118">
        <f>$D$146</f>
        <v>27407425.14</v>
      </c>
    </row>
    <row r="155" spans="1:4" s="5" customFormat="1" ht="12.75">
      <c r="A155" s="432" t="s">
        <v>1802</v>
      </c>
      <c r="B155" s="432"/>
      <c r="D155" s="120">
        <f>$D$151</f>
        <v>21998890</v>
      </c>
    </row>
    <row r="156" s="5" customFormat="1" ht="12.75">
      <c r="D156" s="117"/>
    </row>
    <row r="157" spans="1:4" s="5" customFormat="1" ht="15">
      <c r="A157" s="365" t="s">
        <v>1804</v>
      </c>
      <c r="B157" s="365"/>
      <c r="C157" s="131"/>
      <c r="D157" s="132">
        <f>SUM(D153:D156)</f>
        <v>127506448.14</v>
      </c>
    </row>
    <row r="158" s="5" customFormat="1" ht="12.75">
      <c r="D158" s="117"/>
    </row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</sheetData>
  <sheetProtection/>
  <mergeCells count="97">
    <mergeCell ref="A17:D17"/>
    <mergeCell ref="B43:B44"/>
    <mergeCell ref="B41:B42"/>
    <mergeCell ref="B39:B40"/>
    <mergeCell ref="B37:B38"/>
    <mergeCell ref="B35:B36"/>
    <mergeCell ref="C35:C36"/>
    <mergeCell ref="C37:C38"/>
    <mergeCell ref="C39:C40"/>
    <mergeCell ref="D39:D40"/>
    <mergeCell ref="A1:D1"/>
    <mergeCell ref="A3:D3"/>
    <mergeCell ref="C41:C42"/>
    <mergeCell ref="C43:C44"/>
    <mergeCell ref="D37:D38"/>
    <mergeCell ref="A6:A13"/>
    <mergeCell ref="B6:B13"/>
    <mergeCell ref="C6:C13"/>
    <mergeCell ref="D6:D13"/>
    <mergeCell ref="A4:D4"/>
    <mergeCell ref="A32:D32"/>
    <mergeCell ref="A34:D34"/>
    <mergeCell ref="D35:D36"/>
    <mergeCell ref="A75:D75"/>
    <mergeCell ref="D51:D52"/>
    <mergeCell ref="B53:B54"/>
    <mergeCell ref="C53:C54"/>
    <mergeCell ref="D53:D54"/>
    <mergeCell ref="B72:B73"/>
    <mergeCell ref="C72:C73"/>
    <mergeCell ref="A114:D114"/>
    <mergeCell ref="D80:D81"/>
    <mergeCell ref="D78:D79"/>
    <mergeCell ref="A83:D83"/>
    <mergeCell ref="A88:C88"/>
    <mergeCell ref="C78:C79"/>
    <mergeCell ref="C80:C81"/>
    <mergeCell ref="B78:B79"/>
    <mergeCell ref="D70:D71"/>
    <mergeCell ref="B45:B46"/>
    <mergeCell ref="B80:B81"/>
    <mergeCell ref="B70:B71"/>
    <mergeCell ref="C70:C71"/>
    <mergeCell ref="B51:B52"/>
    <mergeCell ref="C76:C77"/>
    <mergeCell ref="B76:B77"/>
    <mergeCell ref="C51:C52"/>
    <mergeCell ref="A23:D23"/>
    <mergeCell ref="A48:D48"/>
    <mergeCell ref="B49:B50"/>
    <mergeCell ref="C49:C50"/>
    <mergeCell ref="D49:D50"/>
    <mergeCell ref="C45:C46"/>
    <mergeCell ref="D41:D42"/>
    <mergeCell ref="D43:D44"/>
    <mergeCell ref="D45:D46"/>
    <mergeCell ref="A27:D27"/>
    <mergeCell ref="A129:B129"/>
    <mergeCell ref="D72:D73"/>
    <mergeCell ref="A59:A66"/>
    <mergeCell ref="B59:B66"/>
    <mergeCell ref="C59:C66"/>
    <mergeCell ref="D59:D66"/>
    <mergeCell ref="B68:B69"/>
    <mergeCell ref="C68:C69"/>
    <mergeCell ref="D68:D69"/>
    <mergeCell ref="D76:D77"/>
    <mergeCell ref="A151:B151"/>
    <mergeCell ref="A116:D116"/>
    <mergeCell ref="A117:D117"/>
    <mergeCell ref="D121:D124"/>
    <mergeCell ref="A131:B131"/>
    <mergeCell ref="A126:B126"/>
    <mergeCell ref="A127:B127"/>
    <mergeCell ref="A119:D119"/>
    <mergeCell ref="A121:B124"/>
    <mergeCell ref="C121:C124"/>
    <mergeCell ref="A138:B138"/>
    <mergeCell ref="A157:B157"/>
    <mergeCell ref="A139:B139"/>
    <mergeCell ref="A141:B141"/>
    <mergeCell ref="A143:D143"/>
    <mergeCell ref="A144:B144"/>
    <mergeCell ref="A154:B154"/>
    <mergeCell ref="A155:B155"/>
    <mergeCell ref="A153:B153"/>
    <mergeCell ref="A150:B150"/>
    <mergeCell ref="A132:B132"/>
    <mergeCell ref="A133:B133"/>
    <mergeCell ref="A134:B134"/>
    <mergeCell ref="A136:D136"/>
    <mergeCell ref="A135:D135"/>
    <mergeCell ref="A149:B149"/>
    <mergeCell ref="A148:B148"/>
    <mergeCell ref="A137:B137"/>
    <mergeCell ref="A145:B145"/>
    <mergeCell ref="A146:B146"/>
  </mergeCells>
  <printOptions horizontalCentered="1" verticalCentered="1"/>
  <pageMargins left="0.2755905511811024" right="0.11811023622047245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&amp;C&amp;"Arial,Félkövér"M.7. &amp;"Arial,Normál" Éves fenntartási munkák mennyiségi és munkanemenkénti költség kimutatása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29"/>
  <sheetViews>
    <sheetView zoomScale="85" zoomScaleNormal="85" workbookViewId="0" topLeftCell="A7">
      <selection activeCell="I211" sqref="I211"/>
    </sheetView>
  </sheetViews>
  <sheetFormatPr defaultColWidth="9.140625" defaultRowHeight="12.75"/>
  <cols>
    <col min="1" max="1" width="4.7109375" style="2" customWidth="1"/>
    <col min="2" max="2" width="13.57421875" style="2" customWidth="1"/>
    <col min="3" max="3" width="9.00390625" style="2" customWidth="1"/>
    <col min="4" max="4" width="15.00390625" style="2" customWidth="1"/>
    <col min="5" max="5" width="18.57421875" style="2" customWidth="1"/>
    <col min="6" max="6" width="20.28125" style="2" customWidth="1"/>
    <col min="7" max="7" width="11.8515625" style="5" customWidth="1"/>
    <col min="8" max="8" width="13.00390625" style="0" customWidth="1"/>
    <col min="9" max="9" width="17.00390625" style="0" customWidth="1"/>
    <col min="10" max="11" width="14.7109375" style="0" customWidth="1"/>
    <col min="12" max="12" width="19.00390625" style="0" customWidth="1"/>
  </cols>
  <sheetData>
    <row r="1" spans="7:12" ht="12.75">
      <c r="G1" s="2"/>
      <c r="H1" s="2"/>
      <c r="I1" s="2"/>
      <c r="J1" s="2"/>
      <c r="K1" s="2"/>
      <c r="L1" s="2"/>
    </row>
    <row r="2" spans="3:12" ht="12.75">
      <c r="C2" s="348" t="s">
        <v>1698</v>
      </c>
      <c r="D2" s="349"/>
      <c r="E2" s="349"/>
      <c r="F2" s="349"/>
      <c r="G2" s="349"/>
      <c r="H2" s="349"/>
      <c r="I2" s="349"/>
      <c r="J2" s="349"/>
      <c r="K2" s="349"/>
      <c r="L2" s="350"/>
    </row>
    <row r="3" spans="7:12" ht="12.75">
      <c r="G3" s="2"/>
      <c r="H3" s="2"/>
      <c r="I3" s="2"/>
      <c r="J3" s="2"/>
      <c r="K3" s="2"/>
      <c r="L3" s="2"/>
    </row>
    <row r="4" spans="3:12" ht="12.75">
      <c r="C4" s="348" t="s">
        <v>1732</v>
      </c>
      <c r="D4" s="349"/>
      <c r="E4" s="349"/>
      <c r="F4" s="349"/>
      <c r="G4" s="349"/>
      <c r="H4" s="349"/>
      <c r="I4" s="349"/>
      <c r="J4" s="349"/>
      <c r="K4" s="349"/>
      <c r="L4" s="350"/>
    </row>
    <row r="5" spans="7:12" ht="12.75">
      <c r="G5" s="2"/>
      <c r="H5" s="2"/>
      <c r="I5" s="2"/>
      <c r="J5" s="2"/>
      <c r="K5" s="2"/>
      <c r="L5" s="2"/>
    </row>
    <row r="6" spans="1:12" ht="12.75" customHeight="1">
      <c r="A6" s="368" t="s">
        <v>457</v>
      </c>
      <c r="B6" s="374" t="s">
        <v>1700</v>
      </c>
      <c r="C6" s="359" t="s">
        <v>1701</v>
      </c>
      <c r="D6" s="374" t="s">
        <v>1702</v>
      </c>
      <c r="E6" s="374" t="s">
        <v>1703</v>
      </c>
      <c r="F6" s="375" t="s">
        <v>465</v>
      </c>
      <c r="G6" s="364" t="s">
        <v>1704</v>
      </c>
      <c r="H6" s="364"/>
      <c r="I6" s="364"/>
      <c r="J6" s="364" t="s">
        <v>1707</v>
      </c>
      <c r="K6" s="364"/>
      <c r="L6" s="364"/>
    </row>
    <row r="7" spans="1:12" ht="12.75">
      <c r="A7" s="369"/>
      <c r="B7" s="394"/>
      <c r="C7" s="360"/>
      <c r="D7" s="394"/>
      <c r="E7" s="394"/>
      <c r="F7" s="376"/>
      <c r="G7" s="364"/>
      <c r="H7" s="364"/>
      <c r="I7" s="364"/>
      <c r="J7" s="364"/>
      <c r="K7" s="364"/>
      <c r="L7" s="364"/>
    </row>
    <row r="8" spans="1:12" ht="12.75">
      <c r="A8" s="369"/>
      <c r="B8" s="394"/>
      <c r="C8" s="360"/>
      <c r="D8" s="394"/>
      <c r="E8" s="394"/>
      <c r="F8" s="376"/>
      <c r="G8" s="364"/>
      <c r="H8" s="364"/>
      <c r="I8" s="364"/>
      <c r="J8" s="364"/>
      <c r="K8" s="364"/>
      <c r="L8" s="364"/>
    </row>
    <row r="9" spans="1:12" ht="12.75">
      <c r="A9" s="369"/>
      <c r="B9" s="394"/>
      <c r="C9" s="360"/>
      <c r="D9" s="394"/>
      <c r="E9" s="394"/>
      <c r="F9" s="376"/>
      <c r="G9" s="446" t="s">
        <v>1705</v>
      </c>
      <c r="H9" s="446" t="s">
        <v>1706</v>
      </c>
      <c r="I9" s="456" t="s">
        <v>1709</v>
      </c>
      <c r="J9" s="35" t="s">
        <v>1705</v>
      </c>
      <c r="K9" s="35" t="s">
        <v>1706</v>
      </c>
      <c r="L9" s="62" t="s">
        <v>1708</v>
      </c>
    </row>
    <row r="10" spans="1:12" ht="12.75">
      <c r="A10" s="370"/>
      <c r="B10" s="395"/>
      <c r="C10" s="361"/>
      <c r="D10" s="395"/>
      <c r="E10" s="395"/>
      <c r="F10" s="377"/>
      <c r="G10" s="446"/>
      <c r="H10" s="446"/>
      <c r="I10" s="456"/>
      <c r="J10" s="55" t="s">
        <v>1710</v>
      </c>
      <c r="K10" s="55" t="s">
        <v>1711</v>
      </c>
      <c r="L10" s="63" t="s">
        <v>1712</v>
      </c>
    </row>
    <row r="11" spans="1:12" ht="12.75">
      <c r="A11" s="11"/>
      <c r="B11" s="1"/>
      <c r="C11" s="3"/>
      <c r="F11" s="1"/>
      <c r="G11" s="46"/>
      <c r="H11" s="47"/>
      <c r="I11" s="36"/>
      <c r="J11" s="2"/>
      <c r="K11" s="2"/>
      <c r="L11" s="2"/>
    </row>
    <row r="12" spans="1:12" ht="12.75">
      <c r="A12" s="71" t="s">
        <v>6</v>
      </c>
      <c r="B12" s="2" t="s">
        <v>3</v>
      </c>
      <c r="C12" s="2" t="s">
        <v>1046</v>
      </c>
      <c r="D12" s="2" t="s">
        <v>7</v>
      </c>
      <c r="E12" s="2" t="s">
        <v>8</v>
      </c>
      <c r="F12" s="2" t="s">
        <v>343</v>
      </c>
      <c r="G12" s="36">
        <v>1</v>
      </c>
      <c r="H12" s="42"/>
      <c r="I12" s="42"/>
      <c r="J12" s="2">
        <f>PRODUCT(G12,31250)</f>
        <v>31250</v>
      </c>
      <c r="K12" s="2"/>
      <c r="L12" s="2"/>
    </row>
    <row r="13" spans="1:12" ht="12.75">
      <c r="A13" s="71" t="s">
        <v>14</v>
      </c>
      <c r="B13" s="2" t="s">
        <v>3</v>
      </c>
      <c r="C13" s="2" t="s">
        <v>1048</v>
      </c>
      <c r="D13" s="2" t="s">
        <v>15</v>
      </c>
      <c r="E13" s="2" t="s">
        <v>16</v>
      </c>
      <c r="F13" s="2" t="s">
        <v>285</v>
      </c>
      <c r="G13" s="36">
        <v>1</v>
      </c>
      <c r="H13" s="42"/>
      <c r="I13" s="42"/>
      <c r="J13" s="2">
        <f>PRODUCT(G13,31250)</f>
        <v>31250</v>
      </c>
      <c r="K13" s="2"/>
      <c r="L13" s="2"/>
    </row>
    <row r="14" spans="7:12" ht="12.75">
      <c r="G14" s="36"/>
      <c r="H14" s="36"/>
      <c r="I14" s="36"/>
      <c r="J14" s="2"/>
      <c r="K14" s="2"/>
      <c r="L14" s="2"/>
    </row>
    <row r="15" spans="1:12" ht="12.75">
      <c r="A15" s="72" t="s">
        <v>27</v>
      </c>
      <c r="B15" s="2" t="s">
        <v>17</v>
      </c>
      <c r="C15" s="2" t="s">
        <v>1354</v>
      </c>
      <c r="D15" s="2" t="s">
        <v>20</v>
      </c>
      <c r="E15" s="2" t="s">
        <v>21</v>
      </c>
      <c r="F15" s="2" t="s">
        <v>22</v>
      </c>
      <c r="G15" s="36">
        <v>1</v>
      </c>
      <c r="H15" s="42"/>
      <c r="I15" s="42"/>
      <c r="J15" s="2">
        <f>PRODUCT(G15,31250)</f>
        <v>31250</v>
      </c>
      <c r="K15" s="2"/>
      <c r="L15" s="2"/>
    </row>
    <row r="16" spans="1:12" ht="12.75">
      <c r="A16" s="72" t="s">
        <v>31</v>
      </c>
      <c r="B16" s="2" t="s">
        <v>17</v>
      </c>
      <c r="C16" s="2" t="s">
        <v>1355</v>
      </c>
      <c r="D16" s="2" t="s">
        <v>24</v>
      </c>
      <c r="E16" s="2" t="s">
        <v>25</v>
      </c>
      <c r="F16" s="2" t="s">
        <v>26</v>
      </c>
      <c r="G16" s="36"/>
      <c r="H16" s="42">
        <v>1</v>
      </c>
      <c r="I16" s="42"/>
      <c r="J16" s="2"/>
      <c r="K16" s="2">
        <f>PRODUCT(H16,71250)</f>
        <v>71250</v>
      </c>
      <c r="L16" s="2"/>
    </row>
    <row r="17" spans="1:12" ht="12.75">
      <c r="A17" s="72" t="s">
        <v>36</v>
      </c>
      <c r="B17" s="2" t="s">
        <v>17</v>
      </c>
      <c r="C17" s="2" t="s">
        <v>1356</v>
      </c>
      <c r="D17" s="2" t="s">
        <v>28</v>
      </c>
      <c r="E17" s="2" t="s">
        <v>29</v>
      </c>
      <c r="F17" s="2" t="s">
        <v>30</v>
      </c>
      <c r="G17" s="36">
        <v>1</v>
      </c>
      <c r="H17" s="42"/>
      <c r="I17" s="42"/>
      <c r="J17" s="2">
        <f aca="true" t="shared" si="0" ref="J17:J22">PRODUCT(G17,31250)</f>
        <v>31250</v>
      </c>
      <c r="K17" s="2"/>
      <c r="L17" s="2"/>
    </row>
    <row r="18" spans="1:12" ht="12.75">
      <c r="A18" s="72" t="s">
        <v>41</v>
      </c>
      <c r="B18" s="2" t="s">
        <v>17</v>
      </c>
      <c r="C18" s="2" t="s">
        <v>1357</v>
      </c>
      <c r="D18" s="2" t="s">
        <v>32</v>
      </c>
      <c r="E18" s="2" t="s">
        <v>33</v>
      </c>
      <c r="F18" s="2" t="s">
        <v>34</v>
      </c>
      <c r="G18" s="36">
        <v>1</v>
      </c>
      <c r="H18" s="42"/>
      <c r="I18" s="42"/>
      <c r="J18" s="2">
        <f t="shared" si="0"/>
        <v>31250</v>
      </c>
      <c r="K18" s="2"/>
      <c r="L18" s="2"/>
    </row>
    <row r="19" spans="1:12" ht="12.75">
      <c r="A19" s="72" t="s">
        <v>46</v>
      </c>
      <c r="B19" s="2" t="s">
        <v>17</v>
      </c>
      <c r="C19" s="2" t="s">
        <v>1359</v>
      </c>
      <c r="D19" s="2" t="s">
        <v>20</v>
      </c>
      <c r="E19" s="2" t="s">
        <v>345</v>
      </c>
      <c r="F19" s="2" t="s">
        <v>285</v>
      </c>
      <c r="G19" s="36">
        <v>1</v>
      </c>
      <c r="H19" s="42"/>
      <c r="I19" s="42"/>
      <c r="J19" s="2">
        <f t="shared" si="0"/>
        <v>31250</v>
      </c>
      <c r="K19" s="2"/>
      <c r="L19" s="2"/>
    </row>
    <row r="20" spans="1:12" ht="12.75">
      <c r="A20" s="72" t="s">
        <v>54</v>
      </c>
      <c r="B20" s="2" t="s">
        <v>17</v>
      </c>
      <c r="C20" s="2" t="s">
        <v>1362</v>
      </c>
      <c r="D20" s="2" t="s">
        <v>20</v>
      </c>
      <c r="E20" s="2" t="s">
        <v>344</v>
      </c>
      <c r="F20" s="2" t="s">
        <v>341</v>
      </c>
      <c r="G20" s="36">
        <v>1</v>
      </c>
      <c r="H20" s="42"/>
      <c r="I20" s="42"/>
      <c r="J20" s="2">
        <f t="shared" si="0"/>
        <v>31250</v>
      </c>
      <c r="K20" s="2"/>
      <c r="L20" s="2"/>
    </row>
    <row r="21" spans="1:12" ht="12.75">
      <c r="A21" s="72" t="s">
        <v>62</v>
      </c>
      <c r="B21" s="2" t="s">
        <v>17</v>
      </c>
      <c r="C21" s="2" t="s">
        <v>1365</v>
      </c>
      <c r="D21" s="2" t="s">
        <v>20</v>
      </c>
      <c r="E21" s="2" t="s">
        <v>58</v>
      </c>
      <c r="F21" s="2" t="s">
        <v>341</v>
      </c>
      <c r="G21" s="36">
        <v>1</v>
      </c>
      <c r="H21" s="42"/>
      <c r="I21" s="42"/>
      <c r="J21" s="2">
        <f t="shared" si="0"/>
        <v>31250</v>
      </c>
      <c r="K21" s="2"/>
      <c r="L21" s="2"/>
    </row>
    <row r="22" spans="1:12" ht="12.75">
      <c r="A22" s="72" t="s">
        <v>68</v>
      </c>
      <c r="B22" s="2" t="s">
        <v>17</v>
      </c>
      <c r="C22" s="2" t="s">
        <v>1367</v>
      </c>
      <c r="D22" s="2" t="s">
        <v>20</v>
      </c>
      <c r="E22" s="2" t="s">
        <v>63</v>
      </c>
      <c r="F22" s="2" t="s">
        <v>341</v>
      </c>
      <c r="G22" s="36">
        <v>1</v>
      </c>
      <c r="H22" s="42"/>
      <c r="I22" s="42"/>
      <c r="J22" s="2">
        <f t="shared" si="0"/>
        <v>31250</v>
      </c>
      <c r="K22" s="2"/>
      <c r="L22" s="2"/>
    </row>
    <row r="23" spans="7:12" ht="12.75">
      <c r="G23" s="36"/>
      <c r="H23" s="36"/>
      <c r="I23" s="36"/>
      <c r="J23" s="2"/>
      <c r="K23" s="2"/>
      <c r="L23" s="2"/>
    </row>
    <row r="24" spans="1:12" ht="12.75">
      <c r="A24" s="73" t="s">
        <v>83</v>
      </c>
      <c r="B24" s="2" t="s">
        <v>69</v>
      </c>
      <c r="C24" s="2" t="s">
        <v>1050</v>
      </c>
      <c r="D24" s="2" t="s">
        <v>20</v>
      </c>
      <c r="E24" s="2" t="s">
        <v>74</v>
      </c>
      <c r="F24" s="2" t="s">
        <v>75</v>
      </c>
      <c r="G24" s="36"/>
      <c r="H24" s="42">
        <v>1</v>
      </c>
      <c r="I24" s="42"/>
      <c r="J24" s="2"/>
      <c r="K24" s="2">
        <f>PRODUCT(H24,71250)</f>
        <v>71250</v>
      </c>
      <c r="L24" s="2"/>
    </row>
    <row r="25" spans="1:12" ht="12.75">
      <c r="A25" s="73" t="s">
        <v>86</v>
      </c>
      <c r="B25" s="2" t="s">
        <v>69</v>
      </c>
      <c r="C25" s="2" t="s">
        <v>1051</v>
      </c>
      <c r="D25" s="2" t="s">
        <v>24</v>
      </c>
      <c r="E25" s="2" t="s">
        <v>77</v>
      </c>
      <c r="F25" s="2" t="s">
        <v>1628</v>
      </c>
      <c r="G25" s="36"/>
      <c r="H25" s="42">
        <v>1</v>
      </c>
      <c r="I25" s="42"/>
      <c r="J25" s="2"/>
      <c r="K25" s="2">
        <f>PRODUCT(H25,71250)</f>
        <v>71250</v>
      </c>
      <c r="L25" s="2"/>
    </row>
    <row r="26" spans="1:12" ht="12.75">
      <c r="A26" s="73" t="s">
        <v>90</v>
      </c>
      <c r="B26" s="2" t="s">
        <v>69</v>
      </c>
      <c r="C26" s="2" t="s">
        <v>1052</v>
      </c>
      <c r="D26" s="2" t="s">
        <v>24</v>
      </c>
      <c r="E26" s="2" t="s">
        <v>79</v>
      </c>
      <c r="F26" s="2" t="s">
        <v>80</v>
      </c>
      <c r="G26" s="36"/>
      <c r="H26" s="42">
        <v>1</v>
      </c>
      <c r="I26" s="42"/>
      <c r="J26" s="2"/>
      <c r="K26" s="2">
        <f>PRODUCT(H26,71250)</f>
        <v>71250</v>
      </c>
      <c r="L26" s="2"/>
    </row>
    <row r="27" spans="1:12" ht="12.75">
      <c r="A27" s="73" t="s">
        <v>94</v>
      </c>
      <c r="B27" s="2" t="s">
        <v>69</v>
      </c>
      <c r="C27" s="2" t="s">
        <v>1053</v>
      </c>
      <c r="D27" s="2" t="s">
        <v>24</v>
      </c>
      <c r="E27" s="2" t="s">
        <v>82</v>
      </c>
      <c r="F27" s="2" t="s">
        <v>80</v>
      </c>
      <c r="G27" s="36"/>
      <c r="H27" s="42">
        <v>1</v>
      </c>
      <c r="I27" s="42"/>
      <c r="J27" s="2"/>
      <c r="K27" s="2">
        <f>PRODUCT(H27,71250)</f>
        <v>71250</v>
      </c>
      <c r="L27" s="2"/>
    </row>
    <row r="28" spans="1:12" ht="12.75">
      <c r="A28" s="73" t="s">
        <v>98</v>
      </c>
      <c r="B28" s="2" t="s">
        <v>69</v>
      </c>
      <c r="C28" s="2" t="s">
        <v>1054</v>
      </c>
      <c r="D28" s="2" t="s">
        <v>28</v>
      </c>
      <c r="E28" s="2" t="s">
        <v>84</v>
      </c>
      <c r="F28" s="2" t="s">
        <v>85</v>
      </c>
      <c r="G28" s="36">
        <v>1</v>
      </c>
      <c r="H28" s="42"/>
      <c r="I28" s="42"/>
      <c r="J28" s="2">
        <f>PRODUCT(G28,31250)</f>
        <v>31250</v>
      </c>
      <c r="K28" s="2"/>
      <c r="L28" s="2"/>
    </row>
    <row r="29" spans="1:12" ht="12.75">
      <c r="A29" s="73" t="s">
        <v>615</v>
      </c>
      <c r="B29" s="2" t="s">
        <v>69</v>
      </c>
      <c r="C29" s="2" t="s">
        <v>1064</v>
      </c>
      <c r="D29" s="2" t="s">
        <v>20</v>
      </c>
      <c r="E29" s="2" t="s">
        <v>346</v>
      </c>
      <c r="F29" s="2" t="s">
        <v>341</v>
      </c>
      <c r="G29" s="36">
        <v>1</v>
      </c>
      <c r="H29" s="42"/>
      <c r="I29" s="42"/>
      <c r="J29" s="2">
        <f>PRODUCT(G29,31250)</f>
        <v>31250</v>
      </c>
      <c r="K29" s="2"/>
      <c r="L29" s="2"/>
    </row>
    <row r="30" spans="7:12" ht="12.75">
      <c r="G30" s="36"/>
      <c r="H30" s="36"/>
      <c r="I30" s="36"/>
      <c r="J30" s="2"/>
      <c r="K30" s="2"/>
      <c r="L30" s="2"/>
    </row>
    <row r="31" spans="1:12" ht="12.75">
      <c r="A31" s="75" t="s">
        <v>157</v>
      </c>
      <c r="B31" s="2" t="s">
        <v>124</v>
      </c>
      <c r="C31" s="2" t="s">
        <v>1427</v>
      </c>
      <c r="D31" s="2" t="s">
        <v>24</v>
      </c>
      <c r="E31" s="2" t="s">
        <v>129</v>
      </c>
      <c r="F31" s="2" t="s">
        <v>1629</v>
      </c>
      <c r="G31" s="36"/>
      <c r="H31" s="42">
        <v>1</v>
      </c>
      <c r="I31" s="42"/>
      <c r="J31" s="2"/>
      <c r="K31" s="2">
        <f>PRODUCT(H31,71250)</f>
        <v>71250</v>
      </c>
      <c r="L31" s="2"/>
    </row>
    <row r="32" spans="1:12" ht="12.75">
      <c r="A32" s="75" t="s">
        <v>1736</v>
      </c>
      <c r="B32" s="2" t="s">
        <v>124</v>
      </c>
      <c r="C32" s="2" t="s">
        <v>1429</v>
      </c>
      <c r="D32" s="2" t="s">
        <v>24</v>
      </c>
      <c r="E32" s="2" t="s">
        <v>132</v>
      </c>
      <c r="F32" s="2" t="s">
        <v>1630</v>
      </c>
      <c r="G32" s="36"/>
      <c r="H32" s="42">
        <v>1</v>
      </c>
      <c r="I32" s="42"/>
      <c r="J32" s="2"/>
      <c r="K32" s="2">
        <f>PRODUCT(H32,71250)</f>
        <v>71250</v>
      </c>
      <c r="L32" s="2"/>
    </row>
    <row r="33" spans="1:12" ht="12.75">
      <c r="A33" s="75" t="s">
        <v>163</v>
      </c>
      <c r="B33" s="2" t="s">
        <v>124</v>
      </c>
      <c r="C33" s="2" t="s">
        <v>1430</v>
      </c>
      <c r="D33" s="2" t="s">
        <v>24</v>
      </c>
      <c r="E33" s="2" t="s">
        <v>134</v>
      </c>
      <c r="F33" s="2" t="s">
        <v>1629</v>
      </c>
      <c r="G33" s="36"/>
      <c r="H33" s="42">
        <v>1</v>
      </c>
      <c r="I33" s="42"/>
      <c r="J33" s="2"/>
      <c r="K33" s="2">
        <f>PRODUCT(H33,71250)</f>
        <v>71250</v>
      </c>
      <c r="L33" s="2"/>
    </row>
    <row r="34" spans="1:12" ht="12.75">
      <c r="A34" s="75" t="s">
        <v>658</v>
      </c>
      <c r="B34" s="2" t="s">
        <v>124</v>
      </c>
      <c r="C34" s="2" t="s">
        <v>1431</v>
      </c>
      <c r="D34" s="2" t="s">
        <v>7</v>
      </c>
      <c r="E34" s="2" t="s">
        <v>136</v>
      </c>
      <c r="F34" s="2" t="s">
        <v>137</v>
      </c>
      <c r="G34" s="36">
        <v>1</v>
      </c>
      <c r="H34" s="42"/>
      <c r="I34" s="42"/>
      <c r="J34" s="2">
        <f>PRODUCT(G34,31250)</f>
        <v>31250</v>
      </c>
      <c r="K34" s="2"/>
      <c r="L34" s="2"/>
    </row>
    <row r="35" spans="1:12" ht="12.75">
      <c r="A35" s="75" t="s">
        <v>173</v>
      </c>
      <c r="B35" s="2" t="s">
        <v>124</v>
      </c>
      <c r="C35" s="2" t="s">
        <v>1433</v>
      </c>
      <c r="D35" s="2" t="s">
        <v>15</v>
      </c>
      <c r="E35" s="2" t="s">
        <v>142</v>
      </c>
      <c r="F35" s="2" t="s">
        <v>341</v>
      </c>
      <c r="G35" s="36">
        <v>1</v>
      </c>
      <c r="H35" s="42"/>
      <c r="I35" s="42"/>
      <c r="J35" s="2">
        <f>PRODUCT(G35,31250)</f>
        <v>31250</v>
      </c>
      <c r="K35" s="2"/>
      <c r="L35" s="2"/>
    </row>
    <row r="36" spans="1:12" ht="12.75">
      <c r="A36" s="75" t="s">
        <v>672</v>
      </c>
      <c r="B36" s="2" t="s">
        <v>124</v>
      </c>
      <c r="C36" s="2" t="s">
        <v>1436</v>
      </c>
      <c r="D36" s="2" t="s">
        <v>15</v>
      </c>
      <c r="E36" s="2" t="s">
        <v>153</v>
      </c>
      <c r="F36" s="2" t="s">
        <v>341</v>
      </c>
      <c r="G36" s="36">
        <v>1</v>
      </c>
      <c r="H36" s="42"/>
      <c r="I36" s="42"/>
      <c r="J36" s="2">
        <f>PRODUCT(G36,31250)</f>
        <v>31250</v>
      </c>
      <c r="K36" s="2"/>
      <c r="L36" s="2"/>
    </row>
    <row r="37" spans="1:12" ht="12.75">
      <c r="A37" s="75" t="s">
        <v>205</v>
      </c>
      <c r="B37" s="2" t="s">
        <v>124</v>
      </c>
      <c r="C37" s="2" t="s">
        <v>1445</v>
      </c>
      <c r="D37" s="2" t="s">
        <v>15</v>
      </c>
      <c r="E37" s="2" t="s">
        <v>181</v>
      </c>
      <c r="F37" s="2" t="s">
        <v>341</v>
      </c>
      <c r="G37" s="36">
        <v>1</v>
      </c>
      <c r="H37" s="42"/>
      <c r="I37" s="42"/>
      <c r="J37" s="2">
        <f>PRODUCT(G37,31250)</f>
        <v>31250</v>
      </c>
      <c r="K37" s="2"/>
      <c r="L37" s="2"/>
    </row>
    <row r="38" spans="1:12" ht="12.75">
      <c r="A38" s="75" t="s">
        <v>212</v>
      </c>
      <c r="B38" s="2" t="s">
        <v>124</v>
      </c>
      <c r="C38" s="2" t="s">
        <v>1448</v>
      </c>
      <c r="D38" s="2" t="s">
        <v>15</v>
      </c>
      <c r="E38" s="2" t="s">
        <v>190</v>
      </c>
      <c r="F38" s="2" t="s">
        <v>191</v>
      </c>
      <c r="G38" s="36">
        <v>1</v>
      </c>
      <c r="H38" s="42"/>
      <c r="I38" s="42"/>
      <c r="J38" s="2">
        <f>PRODUCT(G38,31250)</f>
        <v>31250</v>
      </c>
      <c r="K38" s="2"/>
      <c r="L38" s="2"/>
    </row>
    <row r="39" spans="7:12" ht="12.75">
      <c r="G39" s="36"/>
      <c r="H39" s="36"/>
      <c r="I39" s="36"/>
      <c r="J39" s="2"/>
      <c r="K39" s="2"/>
      <c r="L39" s="2"/>
    </row>
    <row r="40" spans="1:12" ht="12.75">
      <c r="A40" s="77" t="s">
        <v>244</v>
      </c>
      <c r="B40" s="2" t="s">
        <v>192</v>
      </c>
      <c r="C40" s="2" t="s">
        <v>1147</v>
      </c>
      <c r="D40" s="2" t="s">
        <v>24</v>
      </c>
      <c r="E40" s="2" t="s">
        <v>197</v>
      </c>
      <c r="F40" s="2" t="s">
        <v>1631</v>
      </c>
      <c r="G40" s="36"/>
      <c r="H40" s="42">
        <v>1</v>
      </c>
      <c r="I40" s="42"/>
      <c r="J40" s="2"/>
      <c r="K40" s="2">
        <f>PRODUCT(H40,71250)</f>
        <v>71250</v>
      </c>
      <c r="L40" s="2"/>
    </row>
    <row r="41" spans="1:12" ht="12.75">
      <c r="A41" s="77" t="s">
        <v>1101</v>
      </c>
      <c r="B41" s="2" t="s">
        <v>192</v>
      </c>
      <c r="C41" s="2" t="s">
        <v>1148</v>
      </c>
      <c r="D41" s="2" t="s">
        <v>20</v>
      </c>
      <c r="E41" s="2" t="s">
        <v>199</v>
      </c>
      <c r="F41" s="2" t="s">
        <v>340</v>
      </c>
      <c r="G41" s="36">
        <v>1</v>
      </c>
      <c r="H41" s="42"/>
      <c r="I41" s="42"/>
      <c r="J41" s="2">
        <f>PRODUCT(G41,31250)</f>
        <v>31250</v>
      </c>
      <c r="K41" s="2"/>
      <c r="L41" s="2"/>
    </row>
    <row r="42" spans="1:12" ht="12.75">
      <c r="A42" s="77" t="s">
        <v>249</v>
      </c>
      <c r="B42" s="2" t="s">
        <v>192</v>
      </c>
      <c r="C42" s="2" t="s">
        <v>1149</v>
      </c>
      <c r="D42" s="2" t="s">
        <v>24</v>
      </c>
      <c r="E42" s="2" t="s">
        <v>201</v>
      </c>
      <c r="F42" s="2" t="s">
        <v>202</v>
      </c>
      <c r="G42" s="36"/>
      <c r="H42" s="42">
        <v>1</v>
      </c>
      <c r="I42" s="42"/>
      <c r="J42" s="2"/>
      <c r="K42" s="2">
        <f>PRODUCT(H42,71250)</f>
        <v>71250</v>
      </c>
      <c r="L42" s="2"/>
    </row>
    <row r="43" spans="1:12" ht="12.75">
      <c r="A43" s="77" t="s">
        <v>253</v>
      </c>
      <c r="B43" s="2" t="s">
        <v>192</v>
      </c>
      <c r="C43" s="2" t="s">
        <v>1150</v>
      </c>
      <c r="D43" s="2" t="s">
        <v>24</v>
      </c>
      <c r="E43" s="2" t="s">
        <v>204</v>
      </c>
      <c r="F43" s="2" t="s">
        <v>202</v>
      </c>
      <c r="G43" s="36"/>
      <c r="H43" s="42">
        <v>1</v>
      </c>
      <c r="I43" s="42"/>
      <c r="J43" s="2"/>
      <c r="K43" s="2">
        <f>PRODUCT(H43,71250)</f>
        <v>71250</v>
      </c>
      <c r="L43" s="2"/>
    </row>
    <row r="44" spans="1:12" ht="12.75">
      <c r="A44" s="77" t="s">
        <v>257</v>
      </c>
      <c r="B44" s="2" t="s">
        <v>192</v>
      </c>
      <c r="C44" s="2" t="s">
        <v>1151</v>
      </c>
      <c r="D44" s="2" t="s">
        <v>20</v>
      </c>
      <c r="E44" s="2" t="s">
        <v>206</v>
      </c>
      <c r="F44" s="2" t="s">
        <v>341</v>
      </c>
      <c r="G44" s="36">
        <v>1</v>
      </c>
      <c r="H44" s="42"/>
      <c r="I44" s="42"/>
      <c r="J44" s="2">
        <f>PRODUCT(G44,31250)</f>
        <v>31250</v>
      </c>
      <c r="K44" s="2"/>
      <c r="L44" s="2"/>
    </row>
    <row r="45" spans="1:12" ht="12.75">
      <c r="A45" s="77" t="s">
        <v>1102</v>
      </c>
      <c r="B45" s="2" t="s">
        <v>192</v>
      </c>
      <c r="C45" s="2" t="s">
        <v>1152</v>
      </c>
      <c r="D45" s="2" t="s">
        <v>20</v>
      </c>
      <c r="E45" s="2" t="s">
        <v>208</v>
      </c>
      <c r="F45" s="2" t="s">
        <v>340</v>
      </c>
      <c r="G45" s="36">
        <v>1</v>
      </c>
      <c r="H45" s="42"/>
      <c r="I45" s="42"/>
      <c r="J45" s="2">
        <f>PRODUCT(G45,31250)</f>
        <v>31250</v>
      </c>
      <c r="K45" s="2"/>
      <c r="L45" s="2"/>
    </row>
    <row r="46" spans="1:12" ht="12.75">
      <c r="A46" s="77" t="s">
        <v>261</v>
      </c>
      <c r="B46" s="2" t="s">
        <v>192</v>
      </c>
      <c r="C46" s="2" t="s">
        <v>1153</v>
      </c>
      <c r="D46" s="2" t="s">
        <v>28</v>
      </c>
      <c r="E46" s="2" t="s">
        <v>210</v>
      </c>
      <c r="F46" s="2" t="s">
        <v>211</v>
      </c>
      <c r="G46" s="36"/>
      <c r="H46" s="42">
        <v>1</v>
      </c>
      <c r="I46" s="42"/>
      <c r="J46" s="2"/>
      <c r="K46" s="2">
        <f>PRODUCT(H46,71250)</f>
        <v>71250</v>
      </c>
      <c r="L46" s="2"/>
    </row>
    <row r="47" spans="1:12" ht="12.75">
      <c r="A47" s="77" t="s">
        <v>266</v>
      </c>
      <c r="B47" s="2" t="s">
        <v>192</v>
      </c>
      <c r="C47" s="2" t="s">
        <v>1154</v>
      </c>
      <c r="D47" s="2" t="s">
        <v>24</v>
      </c>
      <c r="E47" s="2" t="s">
        <v>213</v>
      </c>
      <c r="F47" s="2" t="s">
        <v>1632</v>
      </c>
      <c r="G47" s="36"/>
      <c r="H47" s="42">
        <v>1</v>
      </c>
      <c r="I47" s="42"/>
      <c r="J47" s="2"/>
      <c r="K47" s="2">
        <f>PRODUCT(H47,71250)</f>
        <v>71250</v>
      </c>
      <c r="L47" s="2"/>
    </row>
    <row r="48" spans="7:12" ht="12.75">
      <c r="G48" s="36"/>
      <c r="H48" s="36"/>
      <c r="I48" s="36"/>
      <c r="J48" s="2"/>
      <c r="K48" s="2"/>
      <c r="L48" s="2"/>
    </row>
    <row r="49" spans="1:12" ht="12.75">
      <c r="A49" s="74" t="s">
        <v>292</v>
      </c>
      <c r="B49" s="2" t="s">
        <v>234</v>
      </c>
      <c r="C49" s="2" t="s">
        <v>1162</v>
      </c>
      <c r="D49" s="2" t="s">
        <v>15</v>
      </c>
      <c r="E49" s="2" t="s">
        <v>255</v>
      </c>
      <c r="F49" s="2" t="s">
        <v>342</v>
      </c>
      <c r="G49" s="36">
        <v>1</v>
      </c>
      <c r="H49" s="42"/>
      <c r="I49" s="42"/>
      <c r="J49" s="2">
        <f aca="true" t="shared" si="1" ref="J49:J54">PRODUCT(G49,31250)</f>
        <v>31250</v>
      </c>
      <c r="K49" s="2"/>
      <c r="L49" s="2"/>
    </row>
    <row r="50" spans="1:12" ht="12.75">
      <c r="A50" s="74" t="s">
        <v>294</v>
      </c>
      <c r="B50" s="2" t="s">
        <v>234</v>
      </c>
      <c r="C50" s="2" t="s">
        <v>1163</v>
      </c>
      <c r="D50" s="2" t="s">
        <v>15</v>
      </c>
      <c r="E50" s="2" t="s">
        <v>241</v>
      </c>
      <c r="F50" s="2" t="s">
        <v>340</v>
      </c>
      <c r="G50" s="36">
        <v>1</v>
      </c>
      <c r="H50" s="42"/>
      <c r="I50" s="42"/>
      <c r="J50" s="2">
        <f t="shared" si="1"/>
        <v>31250</v>
      </c>
      <c r="K50" s="2"/>
      <c r="L50" s="2"/>
    </row>
    <row r="51" spans="1:12" ht="12.75">
      <c r="A51" s="74" t="s">
        <v>297</v>
      </c>
      <c r="B51" s="2" t="s">
        <v>234</v>
      </c>
      <c r="C51" s="2" t="s">
        <v>1164</v>
      </c>
      <c r="D51" s="2" t="s">
        <v>15</v>
      </c>
      <c r="E51" s="2" t="s">
        <v>243</v>
      </c>
      <c r="F51" s="2" t="s">
        <v>341</v>
      </c>
      <c r="G51" s="36">
        <v>1</v>
      </c>
      <c r="H51" s="42"/>
      <c r="I51" s="42"/>
      <c r="J51" s="2">
        <f t="shared" si="1"/>
        <v>31250</v>
      </c>
      <c r="K51" s="2"/>
      <c r="L51" s="2"/>
    </row>
    <row r="52" spans="1:12" ht="12.75">
      <c r="A52" s="74" t="s">
        <v>1108</v>
      </c>
      <c r="B52" s="2" t="s">
        <v>234</v>
      </c>
      <c r="C52" s="2" t="s">
        <v>1168</v>
      </c>
      <c r="D52" s="2" t="s">
        <v>15</v>
      </c>
      <c r="E52" s="2" t="s">
        <v>256</v>
      </c>
      <c r="F52" s="2" t="s">
        <v>248</v>
      </c>
      <c r="G52" s="36">
        <v>1</v>
      </c>
      <c r="H52" s="42"/>
      <c r="I52" s="42"/>
      <c r="J52" s="2">
        <f t="shared" si="1"/>
        <v>31250</v>
      </c>
      <c r="K52" s="2"/>
      <c r="L52" s="2"/>
    </row>
    <row r="53" spans="1:12" ht="12.75">
      <c r="A53" s="74" t="s">
        <v>1110</v>
      </c>
      <c r="B53" s="2" t="s">
        <v>234</v>
      </c>
      <c r="C53" s="2" t="s">
        <v>1168</v>
      </c>
      <c r="D53" s="2" t="s">
        <v>15</v>
      </c>
      <c r="E53" s="2" t="s">
        <v>256</v>
      </c>
      <c r="F53" s="2" t="s">
        <v>248</v>
      </c>
      <c r="G53" s="36">
        <v>1</v>
      </c>
      <c r="H53" s="42"/>
      <c r="I53" s="42"/>
      <c r="J53" s="2">
        <f t="shared" si="1"/>
        <v>31250</v>
      </c>
      <c r="K53" s="2"/>
      <c r="L53" s="2"/>
    </row>
    <row r="54" spans="1:12" ht="12.75">
      <c r="A54" s="74" t="s">
        <v>313</v>
      </c>
      <c r="B54" s="2" t="s">
        <v>234</v>
      </c>
      <c r="C54" s="2" t="s">
        <v>1170</v>
      </c>
      <c r="D54" s="2" t="s">
        <v>15</v>
      </c>
      <c r="E54" s="2" t="s">
        <v>260</v>
      </c>
      <c r="F54" s="2" t="s">
        <v>248</v>
      </c>
      <c r="G54" s="36">
        <v>1</v>
      </c>
      <c r="H54" s="42"/>
      <c r="I54" s="42"/>
      <c r="J54" s="2">
        <f t="shared" si="1"/>
        <v>31250</v>
      </c>
      <c r="K54" s="2"/>
      <c r="L54" s="2"/>
    </row>
    <row r="55" spans="2:12" ht="12.75">
      <c r="B55" s="95"/>
      <c r="G55" s="36"/>
      <c r="H55" s="36"/>
      <c r="I55" s="36"/>
      <c r="J55" s="2"/>
      <c r="K55" s="2"/>
      <c r="L55" s="2"/>
    </row>
    <row r="56" spans="1:12" ht="12.75">
      <c r="A56" s="79" t="s">
        <v>322</v>
      </c>
      <c r="B56" s="2" t="s">
        <v>262</v>
      </c>
      <c r="C56" s="2" t="s">
        <v>1173</v>
      </c>
      <c r="D56" s="2" t="s">
        <v>20</v>
      </c>
      <c r="E56" s="2" t="s">
        <v>271</v>
      </c>
      <c r="F56" s="2" t="s">
        <v>340</v>
      </c>
      <c r="G56" s="36">
        <v>1</v>
      </c>
      <c r="H56" s="42"/>
      <c r="I56" s="42"/>
      <c r="J56" s="2">
        <f>PRODUCT(G56,31250)</f>
        <v>31250</v>
      </c>
      <c r="K56" s="2"/>
      <c r="L56" s="2"/>
    </row>
    <row r="57" spans="1:12" ht="12.75">
      <c r="A57" s="79" t="s">
        <v>329</v>
      </c>
      <c r="B57" s="2" t="s">
        <v>262</v>
      </c>
      <c r="C57" s="2" t="s">
        <v>1175</v>
      </c>
      <c r="D57" s="2" t="s">
        <v>20</v>
      </c>
      <c r="E57" s="2" t="s">
        <v>277</v>
      </c>
      <c r="F57" s="2" t="s">
        <v>341</v>
      </c>
      <c r="G57" s="36">
        <v>1</v>
      </c>
      <c r="H57" s="42"/>
      <c r="I57" s="42"/>
      <c r="J57" s="2">
        <f>PRODUCT(G57,31250)</f>
        <v>31250</v>
      </c>
      <c r="K57" s="2"/>
      <c r="L57" s="2"/>
    </row>
    <row r="58" spans="1:12" ht="12.75">
      <c r="A58" s="79" t="s">
        <v>335</v>
      </c>
      <c r="B58" s="2" t="s">
        <v>262</v>
      </c>
      <c r="C58" s="2" t="s">
        <v>1177</v>
      </c>
      <c r="D58" s="2" t="s">
        <v>20</v>
      </c>
      <c r="E58" s="2" t="s">
        <v>281</v>
      </c>
      <c r="F58" s="2" t="s">
        <v>341</v>
      </c>
      <c r="G58" s="36">
        <v>1</v>
      </c>
      <c r="H58" s="42"/>
      <c r="I58" s="42"/>
      <c r="J58" s="2">
        <f>PRODUCT(G58,31250)</f>
        <v>31250</v>
      </c>
      <c r="K58" s="2"/>
      <c r="L58" s="2"/>
    </row>
    <row r="59" spans="7:12" ht="12.75">
      <c r="G59" s="36"/>
      <c r="H59" s="36"/>
      <c r="I59" s="36"/>
      <c r="J59" s="2"/>
      <c r="K59" s="2"/>
      <c r="L59" s="2"/>
    </row>
    <row r="60" spans="1:12" ht="12.75">
      <c r="A60" s="78" t="s">
        <v>347</v>
      </c>
      <c r="B60" s="2" t="s">
        <v>1397</v>
      </c>
      <c r="C60" s="2" t="s">
        <v>1399</v>
      </c>
      <c r="D60" s="2" t="s">
        <v>20</v>
      </c>
      <c r="F60" s="2" t="s">
        <v>1409</v>
      </c>
      <c r="G60" s="36">
        <v>1</v>
      </c>
      <c r="H60" s="42"/>
      <c r="I60" s="42"/>
      <c r="J60" s="2">
        <f aca="true" t="shared" si="2" ref="J60:J66">PRODUCT(G60,31250)</f>
        <v>31250</v>
      </c>
      <c r="K60" s="2"/>
      <c r="L60" s="2"/>
    </row>
    <row r="61" spans="1:12" ht="12.75">
      <c r="A61" s="78" t="s">
        <v>354</v>
      </c>
      <c r="B61" s="2" t="s">
        <v>1397</v>
      </c>
      <c r="C61" s="2" t="s">
        <v>1401</v>
      </c>
      <c r="D61" s="2" t="s">
        <v>20</v>
      </c>
      <c r="F61" s="2" t="s">
        <v>1409</v>
      </c>
      <c r="G61" s="36">
        <v>1</v>
      </c>
      <c r="H61" s="42"/>
      <c r="I61" s="42"/>
      <c r="J61" s="2">
        <f t="shared" si="2"/>
        <v>31250</v>
      </c>
      <c r="K61" s="2"/>
      <c r="L61" s="2"/>
    </row>
    <row r="62" spans="1:12" ht="12.75">
      <c r="A62" s="78" t="s">
        <v>356</v>
      </c>
      <c r="B62" s="2" t="s">
        <v>1397</v>
      </c>
      <c r="C62" s="2" t="s">
        <v>1402</v>
      </c>
      <c r="D62" s="2" t="s">
        <v>20</v>
      </c>
      <c r="F62" s="2" t="s">
        <v>1409</v>
      </c>
      <c r="G62" s="36">
        <v>1</v>
      </c>
      <c r="H62" s="42"/>
      <c r="I62" s="42"/>
      <c r="J62" s="2">
        <f t="shared" si="2"/>
        <v>31250</v>
      </c>
      <c r="K62" s="2"/>
      <c r="L62" s="2"/>
    </row>
    <row r="63" spans="1:12" ht="12.75">
      <c r="A63" s="78" t="s">
        <v>361</v>
      </c>
      <c r="B63" s="2" t="s">
        <v>1397</v>
      </c>
      <c r="C63" s="2" t="s">
        <v>1403</v>
      </c>
      <c r="D63" s="2" t="s">
        <v>20</v>
      </c>
      <c r="F63" s="2" t="s">
        <v>1409</v>
      </c>
      <c r="G63" s="36">
        <v>1</v>
      </c>
      <c r="H63" s="42"/>
      <c r="I63" s="42"/>
      <c r="J63" s="2">
        <f t="shared" si="2"/>
        <v>31250</v>
      </c>
      <c r="K63" s="2"/>
      <c r="L63" s="2"/>
    </row>
    <row r="64" spans="1:12" ht="12.75">
      <c r="A64" s="78" t="s">
        <v>362</v>
      </c>
      <c r="B64" s="2" t="s">
        <v>1397</v>
      </c>
      <c r="C64" s="2" t="s">
        <v>1404</v>
      </c>
      <c r="D64" s="2" t="s">
        <v>20</v>
      </c>
      <c r="F64" s="2" t="s">
        <v>1409</v>
      </c>
      <c r="G64" s="36">
        <v>1</v>
      </c>
      <c r="H64" s="42"/>
      <c r="I64" s="42"/>
      <c r="J64" s="2">
        <f t="shared" si="2"/>
        <v>31250</v>
      </c>
      <c r="K64" s="2"/>
      <c r="L64" s="2"/>
    </row>
    <row r="65" spans="1:12" ht="12.75">
      <c r="A65" s="78" t="s">
        <v>367</v>
      </c>
      <c r="B65" s="2" t="s">
        <v>1397</v>
      </c>
      <c r="C65" s="2" t="s">
        <v>1406</v>
      </c>
      <c r="D65" s="2" t="s">
        <v>20</v>
      </c>
      <c r="F65" s="2" t="s">
        <v>1409</v>
      </c>
      <c r="G65" s="36">
        <v>1</v>
      </c>
      <c r="H65" s="42"/>
      <c r="I65" s="42"/>
      <c r="J65" s="2">
        <f t="shared" si="2"/>
        <v>31250</v>
      </c>
      <c r="K65" s="2"/>
      <c r="L65" s="2"/>
    </row>
    <row r="66" spans="1:12" ht="12.75">
      <c r="A66" s="78" t="s">
        <v>369</v>
      </c>
      <c r="B66" s="2" t="s">
        <v>1397</v>
      </c>
      <c r="C66" s="2" t="s">
        <v>1407</v>
      </c>
      <c r="D66" s="2" t="s">
        <v>20</v>
      </c>
      <c r="F66" s="2" t="s">
        <v>1409</v>
      </c>
      <c r="G66" s="36">
        <v>1</v>
      </c>
      <c r="H66" s="42"/>
      <c r="I66" s="42"/>
      <c r="J66" s="2">
        <f t="shared" si="2"/>
        <v>31250</v>
      </c>
      <c r="K66" s="2"/>
      <c r="L66" s="2"/>
    </row>
    <row r="67" spans="7:12" ht="12.75">
      <c r="G67" s="36"/>
      <c r="H67" s="36"/>
      <c r="I67" s="36"/>
      <c r="J67" s="2"/>
      <c r="K67" s="2"/>
      <c r="L67" s="2"/>
    </row>
    <row r="68" spans="1:12" ht="12.75">
      <c r="A68" s="80" t="s">
        <v>381</v>
      </c>
      <c r="B68" s="2" t="s">
        <v>283</v>
      </c>
      <c r="C68" s="2" t="s">
        <v>1115</v>
      </c>
      <c r="D68" s="2" t="s">
        <v>20</v>
      </c>
      <c r="E68" s="2" t="s">
        <v>289</v>
      </c>
      <c r="F68" s="2" t="s">
        <v>290</v>
      </c>
      <c r="G68" s="36"/>
      <c r="H68" s="42">
        <v>1</v>
      </c>
      <c r="I68" s="42"/>
      <c r="J68" s="2"/>
      <c r="K68" s="2">
        <f aca="true" t="shared" si="3" ref="K68:K73">PRODUCT(H68,71250)</f>
        <v>71250</v>
      </c>
      <c r="L68" s="2"/>
    </row>
    <row r="69" spans="1:12" ht="12.75">
      <c r="A69" s="80" t="s">
        <v>382</v>
      </c>
      <c r="B69" s="2" t="s">
        <v>283</v>
      </c>
      <c r="C69" s="2" t="s">
        <v>1116</v>
      </c>
      <c r="D69" s="2" t="s">
        <v>24</v>
      </c>
      <c r="E69" s="2" t="s">
        <v>291</v>
      </c>
      <c r="F69" s="2" t="s">
        <v>1633</v>
      </c>
      <c r="G69" s="36"/>
      <c r="H69" s="42">
        <v>1</v>
      </c>
      <c r="I69" s="42"/>
      <c r="J69" s="2"/>
      <c r="K69" s="2">
        <f t="shared" si="3"/>
        <v>71250</v>
      </c>
      <c r="L69" s="2"/>
    </row>
    <row r="70" spans="1:12" ht="12.75">
      <c r="A70" s="80" t="s">
        <v>384</v>
      </c>
      <c r="B70" s="2" t="s">
        <v>283</v>
      </c>
      <c r="C70" s="2" t="s">
        <v>1117</v>
      </c>
      <c r="D70" s="2" t="s">
        <v>24</v>
      </c>
      <c r="E70" s="2" t="s">
        <v>293</v>
      </c>
      <c r="F70" s="2" t="s">
        <v>296</v>
      </c>
      <c r="G70" s="36"/>
      <c r="H70" s="42">
        <v>1</v>
      </c>
      <c r="I70" s="42"/>
      <c r="J70" s="2"/>
      <c r="K70" s="2">
        <f t="shared" si="3"/>
        <v>71250</v>
      </c>
      <c r="L70" s="2"/>
    </row>
    <row r="71" spans="1:12" ht="12.75">
      <c r="A71" s="80" t="s">
        <v>385</v>
      </c>
      <c r="B71" s="2" t="s">
        <v>283</v>
      </c>
      <c r="C71" s="2" t="s">
        <v>1118</v>
      </c>
      <c r="D71" s="2" t="s">
        <v>24</v>
      </c>
      <c r="E71" s="2" t="s">
        <v>295</v>
      </c>
      <c r="F71" s="2" t="s">
        <v>296</v>
      </c>
      <c r="G71" s="36"/>
      <c r="H71" s="42">
        <v>1</v>
      </c>
      <c r="I71" s="42"/>
      <c r="J71" s="2"/>
      <c r="K71" s="2">
        <f t="shared" si="3"/>
        <v>71250</v>
      </c>
      <c r="L71" s="2"/>
    </row>
    <row r="72" spans="1:12" ht="12.75">
      <c r="A72" s="80" t="s">
        <v>386</v>
      </c>
      <c r="B72" s="2" t="s">
        <v>283</v>
      </c>
      <c r="C72" s="2" t="s">
        <v>1178</v>
      </c>
      <c r="D72" s="2" t="s">
        <v>28</v>
      </c>
      <c r="E72" s="2" t="s">
        <v>298</v>
      </c>
      <c r="F72" s="2" t="s">
        <v>299</v>
      </c>
      <c r="G72" s="36"/>
      <c r="H72" s="42">
        <v>1</v>
      </c>
      <c r="I72" s="42"/>
      <c r="J72" s="2"/>
      <c r="K72" s="2">
        <f t="shared" si="3"/>
        <v>71250</v>
      </c>
      <c r="L72" s="2"/>
    </row>
    <row r="73" spans="1:12" ht="12.75">
      <c r="A73" s="80" t="s">
        <v>389</v>
      </c>
      <c r="B73" s="2" t="s">
        <v>283</v>
      </c>
      <c r="C73" s="2" t="s">
        <v>1180</v>
      </c>
      <c r="D73" s="2" t="s">
        <v>24</v>
      </c>
      <c r="E73" s="2" t="s">
        <v>304</v>
      </c>
      <c r="F73" s="2" t="s">
        <v>1634</v>
      </c>
      <c r="G73" s="36"/>
      <c r="H73" s="42">
        <v>1</v>
      </c>
      <c r="I73" s="42"/>
      <c r="J73" s="2"/>
      <c r="K73" s="2">
        <f t="shared" si="3"/>
        <v>71250</v>
      </c>
      <c r="L73" s="2"/>
    </row>
    <row r="74" spans="1:12" ht="12.75">
      <c r="A74" s="80" t="s">
        <v>397</v>
      </c>
      <c r="B74" s="2" t="s">
        <v>283</v>
      </c>
      <c r="C74" s="2" t="s">
        <v>1183</v>
      </c>
      <c r="D74" s="2" t="s">
        <v>20</v>
      </c>
      <c r="E74" s="2" t="s">
        <v>312</v>
      </c>
      <c r="F74" s="2" t="s">
        <v>285</v>
      </c>
      <c r="G74" s="36">
        <v>1</v>
      </c>
      <c r="H74" s="42"/>
      <c r="I74" s="42"/>
      <c r="J74" s="2">
        <f aca="true" t="shared" si="4" ref="J74:J79">PRODUCT(G74,31250)</f>
        <v>31250</v>
      </c>
      <c r="K74" s="2"/>
      <c r="L74" s="2"/>
    </row>
    <row r="75" spans="1:12" ht="12.75">
      <c r="A75" s="80" t="s">
        <v>405</v>
      </c>
      <c r="B75" s="2" t="s">
        <v>283</v>
      </c>
      <c r="C75" s="2" t="s">
        <v>1186</v>
      </c>
      <c r="D75" s="2" t="s">
        <v>20</v>
      </c>
      <c r="E75" s="2" t="s">
        <v>321</v>
      </c>
      <c r="F75" s="2" t="s">
        <v>285</v>
      </c>
      <c r="G75" s="36">
        <v>1</v>
      </c>
      <c r="H75" s="42"/>
      <c r="I75" s="42"/>
      <c r="J75" s="2">
        <f t="shared" si="4"/>
        <v>31250</v>
      </c>
      <c r="K75" s="2"/>
      <c r="L75" s="2"/>
    </row>
    <row r="76" spans="1:12" ht="12.75">
      <c r="A76" s="80" t="s">
        <v>427</v>
      </c>
      <c r="B76" s="2" t="s">
        <v>283</v>
      </c>
      <c r="C76" s="2" t="s">
        <v>1188</v>
      </c>
      <c r="D76" s="2" t="s">
        <v>20</v>
      </c>
      <c r="E76" s="2" t="s">
        <v>330</v>
      </c>
      <c r="F76" s="2" t="s">
        <v>285</v>
      </c>
      <c r="G76" s="36">
        <v>1</v>
      </c>
      <c r="H76" s="42"/>
      <c r="I76" s="42"/>
      <c r="J76" s="2">
        <f t="shared" si="4"/>
        <v>31250</v>
      </c>
      <c r="K76" s="2"/>
      <c r="L76" s="2"/>
    </row>
    <row r="77" spans="1:12" ht="12.75">
      <c r="A77" s="80" t="s">
        <v>438</v>
      </c>
      <c r="B77" s="2" t="s">
        <v>283</v>
      </c>
      <c r="C77" s="2" t="s">
        <v>1191</v>
      </c>
      <c r="D77" s="2" t="s">
        <v>20</v>
      </c>
      <c r="E77" s="2" t="s">
        <v>339</v>
      </c>
      <c r="F77" s="2" t="s">
        <v>285</v>
      </c>
      <c r="G77" s="36">
        <v>1</v>
      </c>
      <c r="H77" s="42"/>
      <c r="I77" s="42"/>
      <c r="J77" s="2">
        <f t="shared" si="4"/>
        <v>31250</v>
      </c>
      <c r="K77" s="2"/>
      <c r="L77" s="2"/>
    </row>
    <row r="78" spans="1:12" ht="12.75">
      <c r="A78" s="80" t="s">
        <v>1131</v>
      </c>
      <c r="B78" s="2" t="s">
        <v>283</v>
      </c>
      <c r="C78" s="2" t="s">
        <v>1196</v>
      </c>
      <c r="D78" s="2" t="s">
        <v>20</v>
      </c>
      <c r="E78" s="2" t="s">
        <v>360</v>
      </c>
      <c r="F78" s="2" t="s">
        <v>285</v>
      </c>
      <c r="G78" s="36">
        <v>1</v>
      </c>
      <c r="H78" s="42"/>
      <c r="I78" s="42"/>
      <c r="J78" s="2">
        <f t="shared" si="4"/>
        <v>31250</v>
      </c>
      <c r="K78" s="2"/>
      <c r="L78" s="2"/>
    </row>
    <row r="79" spans="1:12" ht="12.75">
      <c r="A79" s="80" t="s">
        <v>456</v>
      </c>
      <c r="B79" s="2" t="s">
        <v>283</v>
      </c>
      <c r="C79" s="2" t="s">
        <v>1199</v>
      </c>
      <c r="D79" s="2" t="s">
        <v>20</v>
      </c>
      <c r="E79" s="2" t="s">
        <v>368</v>
      </c>
      <c r="F79" s="2" t="s">
        <v>285</v>
      </c>
      <c r="G79" s="36">
        <v>1</v>
      </c>
      <c r="H79" s="42"/>
      <c r="I79" s="42"/>
      <c r="J79" s="2">
        <f t="shared" si="4"/>
        <v>31250</v>
      </c>
      <c r="K79" s="2"/>
      <c r="L79" s="2"/>
    </row>
    <row r="80" spans="7:12" ht="12.75">
      <c r="G80" s="36"/>
      <c r="H80" s="36"/>
      <c r="I80" s="36"/>
      <c r="J80" s="2"/>
      <c r="K80" s="2"/>
      <c r="L80" s="2"/>
    </row>
    <row r="81" spans="1:12" ht="12.75">
      <c r="A81" s="73" t="s">
        <v>509</v>
      </c>
      <c r="B81" s="2" t="s">
        <v>377</v>
      </c>
      <c r="C81" s="2" t="s">
        <v>1477</v>
      </c>
      <c r="D81" s="2" t="s">
        <v>24</v>
      </c>
      <c r="E81" s="2" t="s">
        <v>407</v>
      </c>
      <c r="F81" s="2" t="s">
        <v>305</v>
      </c>
      <c r="G81" s="36"/>
      <c r="H81" s="42">
        <v>1</v>
      </c>
      <c r="I81" s="42"/>
      <c r="J81" s="2"/>
      <c r="K81" s="2">
        <f>PRODUCT(H81,71250)</f>
        <v>71250</v>
      </c>
      <c r="L81" s="2"/>
    </row>
    <row r="82" spans="1:12" ht="12.75">
      <c r="A82" s="73" t="s">
        <v>512</v>
      </c>
      <c r="B82" s="2" t="s">
        <v>377</v>
      </c>
      <c r="C82" s="2" t="s">
        <v>1478</v>
      </c>
      <c r="D82" s="2" t="s">
        <v>20</v>
      </c>
      <c r="E82" s="2" t="s">
        <v>408</v>
      </c>
      <c r="F82" s="2" t="s">
        <v>383</v>
      </c>
      <c r="G82" s="36"/>
      <c r="H82" s="42">
        <v>1</v>
      </c>
      <c r="I82" s="42"/>
      <c r="J82" s="2"/>
      <c r="K82" s="2">
        <f>PRODUCT(H82,71250)</f>
        <v>71250</v>
      </c>
      <c r="L82" s="2"/>
    </row>
    <row r="83" spans="1:12" ht="12.75">
      <c r="A83" s="73" t="s">
        <v>514</v>
      </c>
      <c r="B83" s="2" t="s">
        <v>377</v>
      </c>
      <c r="C83" s="2" t="s">
        <v>1457</v>
      </c>
      <c r="D83" s="2" t="s">
        <v>24</v>
      </c>
      <c r="E83" s="2" t="s">
        <v>409</v>
      </c>
      <c r="F83" s="2" t="s">
        <v>1635</v>
      </c>
      <c r="G83" s="36"/>
      <c r="H83" s="42">
        <v>1</v>
      </c>
      <c r="I83" s="42"/>
      <c r="J83" s="2"/>
      <c r="K83" s="2">
        <f>PRODUCT(H83,71250)</f>
        <v>71250</v>
      </c>
      <c r="L83" s="2"/>
    </row>
    <row r="84" spans="1:12" ht="12.75">
      <c r="A84" s="73" t="s">
        <v>516</v>
      </c>
      <c r="B84" s="2" t="s">
        <v>377</v>
      </c>
      <c r="C84" s="2" t="s">
        <v>1458</v>
      </c>
      <c r="D84" s="2" t="s">
        <v>24</v>
      </c>
      <c r="E84" s="2" t="s">
        <v>410</v>
      </c>
      <c r="F84" s="2" t="s">
        <v>1636</v>
      </c>
      <c r="G84" s="36"/>
      <c r="H84" s="42">
        <v>1</v>
      </c>
      <c r="I84" s="42"/>
      <c r="J84" s="2"/>
      <c r="K84" s="2">
        <f>PRODUCT(H84,71250)</f>
        <v>71250</v>
      </c>
      <c r="L84" s="2"/>
    </row>
    <row r="85" spans="1:12" ht="12.75">
      <c r="A85" s="73" t="s">
        <v>518</v>
      </c>
      <c r="B85" s="2" t="s">
        <v>377</v>
      </c>
      <c r="C85" s="2" t="s">
        <v>1459</v>
      </c>
      <c r="D85" s="2" t="s">
        <v>28</v>
      </c>
      <c r="E85" s="2" t="s">
        <v>411</v>
      </c>
      <c r="F85" s="2" t="s">
        <v>388</v>
      </c>
      <c r="G85" s="36"/>
      <c r="H85" s="42">
        <v>1</v>
      </c>
      <c r="I85" s="42"/>
      <c r="J85" s="2"/>
      <c r="K85" s="2">
        <v>71250</v>
      </c>
      <c r="L85" s="2"/>
    </row>
    <row r="86" spans="1:12" ht="12.75">
      <c r="A86" s="73" t="s">
        <v>520</v>
      </c>
      <c r="B86" s="2" t="s">
        <v>377</v>
      </c>
      <c r="C86" s="2" t="s">
        <v>1460</v>
      </c>
      <c r="D86" s="2" t="s">
        <v>28</v>
      </c>
      <c r="E86" s="2" t="s">
        <v>412</v>
      </c>
      <c r="F86" s="2" t="s">
        <v>390</v>
      </c>
      <c r="G86" s="36">
        <v>1</v>
      </c>
      <c r="H86" s="42"/>
      <c r="I86" s="42"/>
      <c r="J86" s="2">
        <f>PRODUCT(G86,31250)</f>
        <v>31250</v>
      </c>
      <c r="K86" s="2"/>
      <c r="L86" s="2"/>
    </row>
    <row r="87" spans="1:12" ht="12.75">
      <c r="A87" s="73" t="s">
        <v>543</v>
      </c>
      <c r="B87" s="2" t="s">
        <v>377</v>
      </c>
      <c r="C87" s="2" t="s">
        <v>1470</v>
      </c>
      <c r="D87" s="2" t="s">
        <v>20</v>
      </c>
      <c r="E87" s="2" t="s">
        <v>431</v>
      </c>
      <c r="F87" s="2" t="s">
        <v>432</v>
      </c>
      <c r="G87" s="36">
        <v>1</v>
      </c>
      <c r="H87" s="42"/>
      <c r="I87" s="42"/>
      <c r="J87" s="2">
        <f>PRODUCT(G87,31250)</f>
        <v>31250</v>
      </c>
      <c r="K87" s="2"/>
      <c r="L87" s="2"/>
    </row>
    <row r="88" spans="7:12" ht="12.75">
      <c r="G88" s="36"/>
      <c r="H88" s="36"/>
      <c r="I88" s="36"/>
      <c r="J88" s="2"/>
      <c r="K88" s="2"/>
      <c r="L88" s="2"/>
    </row>
    <row r="89" spans="1:12" ht="12.75">
      <c r="A89" s="82" t="s">
        <v>556</v>
      </c>
      <c r="B89" s="2" t="s">
        <v>434</v>
      </c>
      <c r="C89" s="2" t="s">
        <v>1203</v>
      </c>
      <c r="D89" s="2" t="s">
        <v>20</v>
      </c>
      <c r="E89" s="2" t="s">
        <v>439</v>
      </c>
      <c r="F89" s="2" t="s">
        <v>432</v>
      </c>
      <c r="G89" s="36">
        <v>1</v>
      </c>
      <c r="H89" s="42"/>
      <c r="I89" s="42"/>
      <c r="J89" s="2">
        <f>PRODUCT(G89,31250)</f>
        <v>31250</v>
      </c>
      <c r="K89" s="2"/>
      <c r="L89" s="2"/>
    </row>
    <row r="90" spans="1:12" ht="12.75">
      <c r="A90" s="82" t="s">
        <v>559</v>
      </c>
      <c r="B90" s="2" t="s">
        <v>434</v>
      </c>
      <c r="C90" s="2" t="s">
        <v>1204</v>
      </c>
      <c r="D90" s="2" t="s">
        <v>20</v>
      </c>
      <c r="E90" s="2" t="s">
        <v>441</v>
      </c>
      <c r="F90" s="2" t="s">
        <v>432</v>
      </c>
      <c r="G90" s="42">
        <v>1</v>
      </c>
      <c r="H90" s="42"/>
      <c r="I90" s="42"/>
      <c r="J90" s="2">
        <f>PRODUCT(G90,31250)</f>
        <v>31250</v>
      </c>
      <c r="K90" s="2"/>
      <c r="L90" s="2"/>
    </row>
    <row r="91" spans="1:12" ht="12.75">
      <c r="A91" s="82" t="s">
        <v>561</v>
      </c>
      <c r="B91" s="2" t="s">
        <v>434</v>
      </c>
      <c r="C91" s="2" t="s">
        <v>1480</v>
      </c>
      <c r="D91" s="2" t="s">
        <v>443</v>
      </c>
      <c r="E91" s="2" t="s">
        <v>445</v>
      </c>
      <c r="F91" s="2" t="s">
        <v>1634</v>
      </c>
      <c r="G91" s="36"/>
      <c r="H91" s="42">
        <v>1</v>
      </c>
      <c r="I91" s="42"/>
      <c r="J91" s="2"/>
      <c r="K91" s="2">
        <f>PRODUCT(H91,71250)</f>
        <v>71250</v>
      </c>
      <c r="L91" s="2"/>
    </row>
    <row r="92" spans="1:12" ht="12.75">
      <c r="A92" s="82" t="s">
        <v>563</v>
      </c>
      <c r="B92" s="2" t="s">
        <v>434</v>
      </c>
      <c r="C92" s="2" t="s">
        <v>1479</v>
      </c>
      <c r="D92" s="2" t="s">
        <v>443</v>
      </c>
      <c r="E92" s="2" t="s">
        <v>447</v>
      </c>
      <c r="F92" s="2" t="s">
        <v>1637</v>
      </c>
      <c r="G92" s="36"/>
      <c r="H92" s="42">
        <v>1</v>
      </c>
      <c r="I92" s="42"/>
      <c r="J92" s="2"/>
      <c r="K92" s="2">
        <f>PRODUCT(H92,71250)</f>
        <v>71250</v>
      </c>
      <c r="L92" s="2"/>
    </row>
    <row r="93" spans="1:12" ht="12.75">
      <c r="A93" s="82" t="s">
        <v>1603</v>
      </c>
      <c r="B93" s="2" t="s">
        <v>434</v>
      </c>
      <c r="C93" s="2" t="s">
        <v>1481</v>
      </c>
      <c r="D93" s="2" t="s">
        <v>20</v>
      </c>
      <c r="E93" s="2" t="s">
        <v>448</v>
      </c>
      <c r="F93" s="2" t="s">
        <v>432</v>
      </c>
      <c r="G93" s="42">
        <v>1</v>
      </c>
      <c r="H93" s="42"/>
      <c r="I93" s="42"/>
      <c r="J93" s="2">
        <f>PRODUCT(G93,31250)</f>
        <v>31250</v>
      </c>
      <c r="K93" s="2"/>
      <c r="L93" s="2"/>
    </row>
    <row r="94" spans="7:12" ht="12.75">
      <c r="G94" s="36"/>
      <c r="H94" s="36"/>
      <c r="I94" s="36"/>
      <c r="J94" s="2"/>
      <c r="K94" s="2"/>
      <c r="L94" s="2"/>
    </row>
    <row r="95" spans="1:12" ht="12.75">
      <c r="A95" s="83" t="s">
        <v>595</v>
      </c>
      <c r="B95" s="2" t="s">
        <v>467</v>
      </c>
      <c r="C95" s="2" t="s">
        <v>1206</v>
      </c>
      <c r="D95" s="2" t="s">
        <v>20</v>
      </c>
      <c r="E95" s="2" t="s">
        <v>474</v>
      </c>
      <c r="F95" s="2" t="s">
        <v>475</v>
      </c>
      <c r="G95" s="36"/>
      <c r="H95" s="42">
        <v>1</v>
      </c>
      <c r="I95" s="42"/>
      <c r="J95" s="2"/>
      <c r="K95" s="2">
        <f>PRODUCT(H95,71250)</f>
        <v>71250</v>
      </c>
      <c r="L95" s="2"/>
    </row>
    <row r="96" spans="1:12" ht="12.75">
      <c r="A96" s="83" t="s">
        <v>597</v>
      </c>
      <c r="B96" s="2" t="s">
        <v>467</v>
      </c>
      <c r="C96" s="2" t="s">
        <v>1207</v>
      </c>
      <c r="D96" s="2" t="s">
        <v>20</v>
      </c>
      <c r="E96" s="2" t="s">
        <v>477</v>
      </c>
      <c r="F96" s="2" t="s">
        <v>475</v>
      </c>
      <c r="G96" s="36"/>
      <c r="H96" s="42">
        <v>1</v>
      </c>
      <c r="I96" s="42"/>
      <c r="J96" s="2"/>
      <c r="K96" s="2">
        <f>PRODUCT(H96,71250)</f>
        <v>71250</v>
      </c>
      <c r="L96" s="2"/>
    </row>
    <row r="97" spans="1:12" ht="12.75">
      <c r="A97" s="83" t="s">
        <v>599</v>
      </c>
      <c r="B97" s="2" t="s">
        <v>467</v>
      </c>
      <c r="C97" s="2" t="s">
        <v>1208</v>
      </c>
      <c r="D97" s="2" t="s">
        <v>28</v>
      </c>
      <c r="E97" s="2" t="s">
        <v>478</v>
      </c>
      <c r="F97" s="2" t="s">
        <v>479</v>
      </c>
      <c r="G97" s="36"/>
      <c r="H97" s="42">
        <v>1</v>
      </c>
      <c r="I97" s="42"/>
      <c r="J97" s="2"/>
      <c r="K97" s="2">
        <f>PRODUCT(H97,71250)</f>
        <v>71250</v>
      </c>
      <c r="L97" s="2"/>
    </row>
    <row r="98" spans="7:12" ht="12.75">
      <c r="G98" s="36"/>
      <c r="H98" s="36"/>
      <c r="I98" s="36"/>
      <c r="J98" s="2"/>
      <c r="K98" s="2"/>
      <c r="L98" s="2"/>
    </row>
    <row r="99" spans="1:12" ht="12.75">
      <c r="A99" s="84" t="s">
        <v>603</v>
      </c>
      <c r="B99" s="2" t="s">
        <v>147</v>
      </c>
      <c r="C99" s="2" t="s">
        <v>1426</v>
      </c>
      <c r="D99" s="2" t="s">
        <v>1349</v>
      </c>
      <c r="E99" s="2" t="s">
        <v>147</v>
      </c>
      <c r="G99" s="36"/>
      <c r="H99" s="42"/>
      <c r="I99" s="42">
        <v>6.5</v>
      </c>
      <c r="J99" s="48"/>
      <c r="K99" s="2"/>
      <c r="L99" s="2">
        <f>PRODUCT(I99*425000)</f>
        <v>2762500</v>
      </c>
    </row>
    <row r="100" spans="7:12" ht="12.75">
      <c r="G100" s="36"/>
      <c r="H100" s="36"/>
      <c r="I100" s="36"/>
      <c r="J100" s="2"/>
      <c r="K100" s="2"/>
      <c r="L100" s="2"/>
    </row>
    <row r="101" spans="1:12" ht="12.75">
      <c r="A101" s="85" t="s">
        <v>1737</v>
      </c>
      <c r="B101" s="2" t="s">
        <v>486</v>
      </c>
      <c r="C101" s="2" t="s">
        <v>1210</v>
      </c>
      <c r="D101" s="2" t="s">
        <v>28</v>
      </c>
      <c r="E101" s="2" t="s">
        <v>494</v>
      </c>
      <c r="F101" s="2" t="s">
        <v>495</v>
      </c>
      <c r="G101" s="36"/>
      <c r="H101" s="42">
        <v>1</v>
      </c>
      <c r="I101" s="42"/>
      <c r="J101" s="2"/>
      <c r="K101" s="2">
        <f>PRODUCT(H101,71250)</f>
        <v>71250</v>
      </c>
      <c r="L101" s="2"/>
    </row>
    <row r="102" spans="1:12" ht="12.75">
      <c r="A102" s="85" t="s">
        <v>612</v>
      </c>
      <c r="B102" s="2" t="s">
        <v>486</v>
      </c>
      <c r="C102" s="2" t="s">
        <v>1211</v>
      </c>
      <c r="D102" s="2" t="s">
        <v>20</v>
      </c>
      <c r="E102" s="2" t="s">
        <v>500</v>
      </c>
      <c r="F102" s="2" t="s">
        <v>501</v>
      </c>
      <c r="G102" s="36"/>
      <c r="H102" s="42">
        <v>1</v>
      </c>
      <c r="I102" s="42"/>
      <c r="J102" s="2"/>
      <c r="K102" s="2">
        <f>PRODUCT(H102,71250)</f>
        <v>71250</v>
      </c>
      <c r="L102" s="2"/>
    </row>
    <row r="103" spans="1:12" ht="12.75">
      <c r="A103" s="85" t="s">
        <v>1607</v>
      </c>
      <c r="B103" s="2" t="s">
        <v>486</v>
      </c>
      <c r="C103" s="2" t="s">
        <v>1213</v>
      </c>
      <c r="D103" s="2" t="s">
        <v>20</v>
      </c>
      <c r="E103" s="2" t="s">
        <v>902</v>
      </c>
      <c r="F103" s="2" t="s">
        <v>383</v>
      </c>
      <c r="G103" s="36"/>
      <c r="H103" s="42">
        <v>1</v>
      </c>
      <c r="I103" s="42"/>
      <c r="J103" s="2"/>
      <c r="K103" s="2">
        <f>PRODUCT(H103,71250)</f>
        <v>71250</v>
      </c>
      <c r="L103" s="2"/>
    </row>
    <row r="104" spans="7:12" ht="12.75">
      <c r="G104" s="36"/>
      <c r="H104" s="36"/>
      <c r="I104" s="36"/>
      <c r="J104" s="2"/>
      <c r="K104" s="2"/>
      <c r="L104" s="2"/>
    </row>
    <row r="105" spans="1:12" ht="12.75">
      <c r="A105" s="74" t="s">
        <v>623</v>
      </c>
      <c r="B105" s="2" t="s">
        <v>505</v>
      </c>
      <c r="C105" s="2" t="s">
        <v>1215</v>
      </c>
      <c r="D105" s="2" t="s">
        <v>20</v>
      </c>
      <c r="E105" s="2" t="s">
        <v>510</v>
      </c>
      <c r="F105" s="2" t="s">
        <v>511</v>
      </c>
      <c r="G105" s="36"/>
      <c r="H105" s="42">
        <v>1</v>
      </c>
      <c r="I105" s="42"/>
      <c r="J105" s="2"/>
      <c r="K105" s="2">
        <f>PRODUCT(H105,71250)</f>
        <v>71250</v>
      </c>
      <c r="L105" s="2"/>
    </row>
    <row r="106" spans="1:12" ht="12.75">
      <c r="A106" s="74" t="s">
        <v>626</v>
      </c>
      <c r="B106" s="2" t="s">
        <v>505</v>
      </c>
      <c r="C106" s="2" t="s">
        <v>1216</v>
      </c>
      <c r="D106" s="2" t="s">
        <v>20</v>
      </c>
      <c r="E106" s="2" t="s">
        <v>513</v>
      </c>
      <c r="F106" s="2" t="s">
        <v>383</v>
      </c>
      <c r="G106" s="36"/>
      <c r="H106" s="42">
        <v>1</v>
      </c>
      <c r="I106" s="42"/>
      <c r="J106" s="2"/>
      <c r="K106" s="2">
        <f>PRODUCT(H106,71250)</f>
        <v>71250</v>
      </c>
      <c r="L106" s="2"/>
    </row>
    <row r="107" spans="1:12" ht="12.75">
      <c r="A107" s="74" t="s">
        <v>628</v>
      </c>
      <c r="B107" s="2" t="s">
        <v>505</v>
      </c>
      <c r="C107" s="2" t="s">
        <v>1217</v>
      </c>
      <c r="D107" s="2" t="s">
        <v>20</v>
      </c>
      <c r="E107" s="2" t="s">
        <v>515</v>
      </c>
      <c r="F107" s="2" t="s">
        <v>383</v>
      </c>
      <c r="G107" s="36"/>
      <c r="H107" s="42">
        <v>1</v>
      </c>
      <c r="I107" s="42"/>
      <c r="J107" s="2"/>
      <c r="K107" s="2">
        <f>PRODUCT(H107,71250)</f>
        <v>71250</v>
      </c>
      <c r="L107" s="2"/>
    </row>
    <row r="108" spans="1:12" ht="12.75">
      <c r="A108" s="74" t="s">
        <v>630</v>
      </c>
      <c r="B108" s="2" t="s">
        <v>505</v>
      </c>
      <c r="C108" s="2" t="s">
        <v>1218</v>
      </c>
      <c r="D108" s="2" t="s">
        <v>20</v>
      </c>
      <c r="E108" s="2" t="s">
        <v>517</v>
      </c>
      <c r="F108" s="2" t="s">
        <v>432</v>
      </c>
      <c r="G108" s="36">
        <v>1</v>
      </c>
      <c r="H108" s="42"/>
      <c r="I108" s="42"/>
      <c r="J108" s="2">
        <f>PRODUCT(G108,31250)</f>
        <v>31250</v>
      </c>
      <c r="K108" s="2"/>
      <c r="L108" s="2"/>
    </row>
    <row r="109" spans="1:12" ht="12.75">
      <c r="A109" s="74" t="s">
        <v>634</v>
      </c>
      <c r="B109" s="2" t="s">
        <v>505</v>
      </c>
      <c r="C109" s="2" t="s">
        <v>1219</v>
      </c>
      <c r="D109" s="2" t="s">
        <v>20</v>
      </c>
      <c r="E109" s="2" t="s">
        <v>519</v>
      </c>
      <c r="F109" s="2" t="s">
        <v>432</v>
      </c>
      <c r="G109" s="36">
        <v>1</v>
      </c>
      <c r="H109" s="42"/>
      <c r="I109" s="42"/>
      <c r="J109" s="2">
        <f>PRODUCT(G109,31250)</f>
        <v>31250</v>
      </c>
      <c r="K109" s="2"/>
      <c r="L109" s="2"/>
    </row>
    <row r="110" spans="7:12" ht="12.75">
      <c r="G110" s="36"/>
      <c r="H110" s="36"/>
      <c r="I110" s="36"/>
      <c r="J110" s="2"/>
      <c r="K110" s="2"/>
      <c r="L110" s="2"/>
    </row>
    <row r="111" spans="1:12" ht="12.75">
      <c r="A111" s="78" t="s">
        <v>640</v>
      </c>
      <c r="B111" s="2" t="s">
        <v>521</v>
      </c>
      <c r="C111" s="2" t="s">
        <v>1221</v>
      </c>
      <c r="D111" s="2" t="s">
        <v>24</v>
      </c>
      <c r="E111" s="2" t="s">
        <v>526</v>
      </c>
      <c r="F111" s="2" t="s">
        <v>527</v>
      </c>
      <c r="G111" s="36"/>
      <c r="H111" s="42">
        <v>1</v>
      </c>
      <c r="I111" s="42"/>
      <c r="J111" s="2"/>
      <c r="K111" s="2">
        <f>PRODUCT(H111,71250)</f>
        <v>71250</v>
      </c>
      <c r="L111" s="2"/>
    </row>
    <row r="112" spans="1:12" ht="12.75">
      <c r="A112" s="78" t="s">
        <v>643</v>
      </c>
      <c r="B112" s="2" t="s">
        <v>521</v>
      </c>
      <c r="C112" s="2" t="s">
        <v>1490</v>
      </c>
      <c r="D112" s="2" t="s">
        <v>15</v>
      </c>
      <c r="E112" s="2" t="s">
        <v>529</v>
      </c>
      <c r="F112" s="2" t="s">
        <v>530</v>
      </c>
      <c r="G112" s="36"/>
      <c r="H112" s="42">
        <v>1</v>
      </c>
      <c r="I112" s="42"/>
      <c r="J112" s="2"/>
      <c r="K112" s="2">
        <f>PRODUCT(H112,71250)</f>
        <v>71250</v>
      </c>
      <c r="L112" s="2"/>
    </row>
    <row r="113" spans="1:12" ht="12.75">
      <c r="A113" s="78" t="s">
        <v>645</v>
      </c>
      <c r="B113" s="2" t="s">
        <v>521</v>
      </c>
      <c r="C113" s="2" t="s">
        <v>1491</v>
      </c>
      <c r="D113" s="2" t="s">
        <v>24</v>
      </c>
      <c r="E113" s="2" t="s">
        <v>532</v>
      </c>
      <c r="F113" s="2" t="s">
        <v>80</v>
      </c>
      <c r="G113" s="36"/>
      <c r="H113" s="42">
        <v>1</v>
      </c>
      <c r="I113" s="42"/>
      <c r="J113" s="2"/>
      <c r="K113" s="2">
        <f>PRODUCT(H113,71250)</f>
        <v>71250</v>
      </c>
      <c r="L113" s="2"/>
    </row>
    <row r="114" spans="1:12" ht="12.75">
      <c r="A114" s="78" t="s">
        <v>649</v>
      </c>
      <c r="B114" s="2" t="s">
        <v>521</v>
      </c>
      <c r="C114" s="2" t="s">
        <v>1492</v>
      </c>
      <c r="D114" s="2" t="s">
        <v>15</v>
      </c>
      <c r="E114" s="2" t="s">
        <v>536</v>
      </c>
      <c r="F114" s="2" t="s">
        <v>537</v>
      </c>
      <c r="G114" s="36"/>
      <c r="H114" s="42">
        <v>1</v>
      </c>
      <c r="I114" s="42"/>
      <c r="J114" s="2"/>
      <c r="K114" s="2">
        <f>PRODUCT(H114,71250)</f>
        <v>71250</v>
      </c>
      <c r="L114" s="2"/>
    </row>
    <row r="115" spans="1:12" ht="12.75">
      <c r="A115" s="78" t="s">
        <v>651</v>
      </c>
      <c r="B115" s="2" t="s">
        <v>521</v>
      </c>
      <c r="C115" s="2" t="s">
        <v>1493</v>
      </c>
      <c r="D115" s="2" t="s">
        <v>24</v>
      </c>
      <c r="E115" s="2" t="s">
        <v>539</v>
      </c>
      <c r="F115" s="2" t="s">
        <v>527</v>
      </c>
      <c r="G115" s="36"/>
      <c r="H115" s="42">
        <v>1</v>
      </c>
      <c r="I115" s="42"/>
      <c r="J115" s="2"/>
      <c r="K115" s="2">
        <f>PRODUCT(H115,71250)</f>
        <v>71250</v>
      </c>
      <c r="L115" s="2"/>
    </row>
    <row r="116" spans="1:12" ht="12.75">
      <c r="A116" s="78" t="s">
        <v>655</v>
      </c>
      <c r="B116" s="2" t="s">
        <v>521</v>
      </c>
      <c r="C116" s="2" t="s">
        <v>1494</v>
      </c>
      <c r="D116" s="2" t="s">
        <v>7</v>
      </c>
      <c r="E116" s="2" t="s">
        <v>541</v>
      </c>
      <c r="F116" s="2" t="s">
        <v>542</v>
      </c>
      <c r="G116" s="36">
        <v>1</v>
      </c>
      <c r="H116" s="42"/>
      <c r="I116" s="42"/>
      <c r="J116" s="2">
        <f>PRODUCT(G116,31250)</f>
        <v>31250</v>
      </c>
      <c r="K116" s="2"/>
      <c r="L116" s="2"/>
    </row>
    <row r="117" spans="1:12" ht="12.75">
      <c r="A117" s="78" t="s">
        <v>662</v>
      </c>
      <c r="B117" s="2" t="s">
        <v>521</v>
      </c>
      <c r="C117" s="2" t="s">
        <v>1496</v>
      </c>
      <c r="D117" s="2" t="s">
        <v>15</v>
      </c>
      <c r="E117" s="2" t="s">
        <v>578</v>
      </c>
      <c r="F117" s="2" t="s">
        <v>572</v>
      </c>
      <c r="G117" s="36"/>
      <c r="H117" s="42">
        <v>1</v>
      </c>
      <c r="I117" s="42"/>
      <c r="J117" s="2"/>
      <c r="K117" s="2">
        <f aca="true" t="shared" si="5" ref="K117:K141">PRODUCT(H117,71250)</f>
        <v>71250</v>
      </c>
      <c r="L117" s="2"/>
    </row>
    <row r="118" spans="1:12" ht="12.75">
      <c r="A118" s="78" t="s">
        <v>1608</v>
      </c>
      <c r="B118" s="2" t="s">
        <v>521</v>
      </c>
      <c r="C118" s="2" t="s">
        <v>1223</v>
      </c>
      <c r="D118" s="2" t="s">
        <v>443</v>
      </c>
      <c r="E118" s="2" t="s">
        <v>548</v>
      </c>
      <c r="F118" s="2" t="s">
        <v>527</v>
      </c>
      <c r="G118" s="36"/>
      <c r="H118" s="42">
        <v>1</v>
      </c>
      <c r="I118" s="42"/>
      <c r="J118" s="2"/>
      <c r="K118" s="2">
        <f t="shared" si="5"/>
        <v>71250</v>
      </c>
      <c r="L118" s="2"/>
    </row>
    <row r="119" spans="1:12" ht="12.75">
      <c r="A119" s="78" t="s">
        <v>1609</v>
      </c>
      <c r="B119" s="2" t="s">
        <v>521</v>
      </c>
      <c r="C119" s="2" t="s">
        <v>1224</v>
      </c>
      <c r="D119" s="2" t="s">
        <v>15</v>
      </c>
      <c r="E119" s="2" t="s">
        <v>529</v>
      </c>
      <c r="F119" s="2" t="s">
        <v>530</v>
      </c>
      <c r="G119" s="36"/>
      <c r="H119" s="42">
        <v>1</v>
      </c>
      <c r="I119" s="42"/>
      <c r="J119" s="2"/>
      <c r="K119" s="2">
        <f t="shared" si="5"/>
        <v>71250</v>
      </c>
      <c r="L119" s="2"/>
    </row>
    <row r="120" spans="1:12" ht="12.75">
      <c r="A120" s="78" t="s">
        <v>674</v>
      </c>
      <c r="B120" s="2" t="s">
        <v>521</v>
      </c>
      <c r="C120" s="2" t="s">
        <v>1226</v>
      </c>
      <c r="D120" s="2" t="s">
        <v>15</v>
      </c>
      <c r="E120" s="2" t="s">
        <v>529</v>
      </c>
      <c r="F120" s="2" t="s">
        <v>530</v>
      </c>
      <c r="G120" s="36"/>
      <c r="H120" s="42">
        <v>1</v>
      </c>
      <c r="I120" s="42"/>
      <c r="J120" s="2"/>
      <c r="K120" s="2">
        <f t="shared" si="5"/>
        <v>71250</v>
      </c>
      <c r="L120" s="2"/>
    </row>
    <row r="121" spans="1:12" ht="12.75">
      <c r="A121" s="78" t="s">
        <v>1738</v>
      </c>
      <c r="B121" s="2" t="s">
        <v>521</v>
      </c>
      <c r="C121" s="2" t="s">
        <v>1227</v>
      </c>
      <c r="D121" s="2" t="s">
        <v>15</v>
      </c>
      <c r="E121" s="2" t="s">
        <v>557</v>
      </c>
      <c r="F121" s="2" t="s">
        <v>558</v>
      </c>
      <c r="G121" s="36"/>
      <c r="H121" s="42">
        <v>1</v>
      </c>
      <c r="I121" s="42"/>
      <c r="J121" s="2"/>
      <c r="K121" s="2">
        <f t="shared" si="5"/>
        <v>71250</v>
      </c>
      <c r="L121" s="2"/>
    </row>
    <row r="122" spans="1:12" ht="12.75">
      <c r="A122" s="78" t="s">
        <v>682</v>
      </c>
      <c r="B122" s="2" t="s">
        <v>521</v>
      </c>
      <c r="C122" s="2" t="s">
        <v>1228</v>
      </c>
      <c r="D122" s="2" t="s">
        <v>15</v>
      </c>
      <c r="E122" s="2" t="s">
        <v>560</v>
      </c>
      <c r="F122" s="2" t="s">
        <v>558</v>
      </c>
      <c r="G122" s="36"/>
      <c r="H122" s="42">
        <v>1</v>
      </c>
      <c r="I122" s="42"/>
      <c r="J122" s="2"/>
      <c r="K122" s="2">
        <f t="shared" si="5"/>
        <v>71250</v>
      </c>
      <c r="L122" s="2"/>
    </row>
    <row r="123" spans="1:12" ht="12.75">
      <c r="A123" s="78" t="s">
        <v>685</v>
      </c>
      <c r="B123" s="2" t="s">
        <v>521</v>
      </c>
      <c r="C123" s="2" t="s">
        <v>1229</v>
      </c>
      <c r="D123" s="2" t="s">
        <v>15</v>
      </c>
      <c r="E123" s="2" t="s">
        <v>562</v>
      </c>
      <c r="F123" s="2" t="s">
        <v>558</v>
      </c>
      <c r="G123" s="36"/>
      <c r="H123" s="42">
        <v>1</v>
      </c>
      <c r="I123" s="42"/>
      <c r="J123" s="2"/>
      <c r="K123" s="2">
        <f t="shared" si="5"/>
        <v>71250</v>
      </c>
      <c r="L123" s="2"/>
    </row>
    <row r="124" spans="1:12" ht="12.75">
      <c r="A124" s="78" t="s">
        <v>691</v>
      </c>
      <c r="B124" s="2" t="s">
        <v>521</v>
      </c>
      <c r="C124" s="2" t="s">
        <v>1497</v>
      </c>
      <c r="D124" s="2" t="s">
        <v>24</v>
      </c>
      <c r="E124" s="2" t="s">
        <v>582</v>
      </c>
      <c r="F124" s="2" t="s">
        <v>567</v>
      </c>
      <c r="G124" s="36"/>
      <c r="H124" s="42">
        <v>1</v>
      </c>
      <c r="I124" s="42"/>
      <c r="J124" s="2"/>
      <c r="K124" s="2">
        <f t="shared" si="5"/>
        <v>71250</v>
      </c>
      <c r="L124" s="2"/>
    </row>
    <row r="125" spans="1:12" ht="12.75">
      <c r="A125" s="78" t="s">
        <v>693</v>
      </c>
      <c r="B125" s="2" t="s">
        <v>521</v>
      </c>
      <c r="C125" s="2" t="s">
        <v>1499</v>
      </c>
      <c r="D125" s="2" t="s">
        <v>15</v>
      </c>
      <c r="E125" s="2" t="s">
        <v>579</v>
      </c>
      <c r="F125" s="2" t="s">
        <v>572</v>
      </c>
      <c r="G125" s="36"/>
      <c r="H125" s="42">
        <v>1</v>
      </c>
      <c r="I125" s="42"/>
      <c r="J125" s="2"/>
      <c r="K125" s="2">
        <f t="shared" si="5"/>
        <v>71250</v>
      </c>
      <c r="L125" s="2"/>
    </row>
    <row r="126" spans="1:12" ht="12.75">
      <c r="A126" s="78" t="s">
        <v>699</v>
      </c>
      <c r="B126" s="2" t="s">
        <v>521</v>
      </c>
      <c r="C126" s="2" t="s">
        <v>1501</v>
      </c>
      <c r="D126" s="2" t="s">
        <v>15</v>
      </c>
      <c r="E126" s="2" t="s">
        <v>588</v>
      </c>
      <c r="F126" s="2" t="s">
        <v>572</v>
      </c>
      <c r="G126" s="36"/>
      <c r="H126" s="42">
        <v>1</v>
      </c>
      <c r="I126" s="42"/>
      <c r="J126" s="2"/>
      <c r="K126" s="2">
        <f t="shared" si="5"/>
        <v>71250</v>
      </c>
      <c r="L126" s="2"/>
    </row>
    <row r="127" spans="1:12" ht="12.75">
      <c r="A127" s="78" t="s">
        <v>707</v>
      </c>
      <c r="B127" s="2" t="s">
        <v>521</v>
      </c>
      <c r="C127" s="2" t="s">
        <v>1503</v>
      </c>
      <c r="D127" s="2" t="s">
        <v>15</v>
      </c>
      <c r="E127" s="2" t="s">
        <v>594</v>
      </c>
      <c r="F127" s="2" t="s">
        <v>572</v>
      </c>
      <c r="G127" s="36"/>
      <c r="H127" s="42">
        <v>1</v>
      </c>
      <c r="I127" s="42"/>
      <c r="J127" s="2"/>
      <c r="K127" s="2">
        <f t="shared" si="5"/>
        <v>71250</v>
      </c>
      <c r="L127" s="2"/>
    </row>
    <row r="128" spans="1:12" ht="12.75">
      <c r="A128" s="78" t="s">
        <v>709</v>
      </c>
      <c r="B128" s="2" t="s">
        <v>521</v>
      </c>
      <c r="C128" s="2" t="s">
        <v>1504</v>
      </c>
      <c r="D128" s="2" t="s">
        <v>15</v>
      </c>
      <c r="E128" s="2" t="s">
        <v>596</v>
      </c>
      <c r="F128" s="2" t="s">
        <v>530</v>
      </c>
      <c r="G128" s="36"/>
      <c r="H128" s="42">
        <v>1</v>
      </c>
      <c r="I128" s="42"/>
      <c r="J128" s="2"/>
      <c r="K128" s="2">
        <f t="shared" si="5"/>
        <v>71250</v>
      </c>
      <c r="L128" s="2"/>
    </row>
    <row r="129" spans="1:12" ht="12.75">
      <c r="A129" s="78" t="s">
        <v>713</v>
      </c>
      <c r="B129" s="2" t="s">
        <v>521</v>
      </c>
      <c r="C129" s="2" t="s">
        <v>1505</v>
      </c>
      <c r="D129" s="2" t="s">
        <v>15</v>
      </c>
      <c r="E129" s="2" t="s">
        <v>600</v>
      </c>
      <c r="F129" s="2" t="s">
        <v>530</v>
      </c>
      <c r="G129" s="36"/>
      <c r="H129" s="42">
        <v>1</v>
      </c>
      <c r="I129" s="42"/>
      <c r="J129" s="2"/>
      <c r="K129" s="2">
        <f t="shared" si="5"/>
        <v>71250</v>
      </c>
      <c r="L129" s="2"/>
    </row>
    <row r="130" spans="1:12" ht="12.75">
      <c r="A130" s="78" t="s">
        <v>720</v>
      </c>
      <c r="B130" s="2" t="s">
        <v>521</v>
      </c>
      <c r="C130" s="2" t="s">
        <v>1508</v>
      </c>
      <c r="D130" s="2" t="s">
        <v>15</v>
      </c>
      <c r="E130" s="2" t="s">
        <v>611</v>
      </c>
      <c r="F130" s="2" t="s">
        <v>572</v>
      </c>
      <c r="G130" s="36"/>
      <c r="H130" s="42">
        <v>1</v>
      </c>
      <c r="I130" s="42"/>
      <c r="J130" s="2"/>
      <c r="K130" s="2">
        <f t="shared" si="5"/>
        <v>71250</v>
      </c>
      <c r="L130" s="2"/>
    </row>
    <row r="131" spans="1:12" ht="12.75">
      <c r="A131" s="78" t="s">
        <v>1740</v>
      </c>
      <c r="B131" s="2" t="s">
        <v>521</v>
      </c>
      <c r="C131" s="2" t="s">
        <v>1509</v>
      </c>
      <c r="D131" s="2" t="s">
        <v>15</v>
      </c>
      <c r="E131" s="2" t="s">
        <v>614</v>
      </c>
      <c r="F131" s="2" t="s">
        <v>572</v>
      </c>
      <c r="G131" s="36"/>
      <c r="H131" s="42">
        <v>1</v>
      </c>
      <c r="I131" s="42"/>
      <c r="J131" s="2"/>
      <c r="K131" s="2">
        <f t="shared" si="5"/>
        <v>71250</v>
      </c>
      <c r="L131" s="2"/>
    </row>
    <row r="132" spans="1:12" ht="12.75">
      <c r="A132" s="78" t="s">
        <v>727</v>
      </c>
      <c r="B132" s="2" t="s">
        <v>521</v>
      </c>
      <c r="C132" s="2" t="s">
        <v>1510</v>
      </c>
      <c r="D132" s="2" t="s">
        <v>15</v>
      </c>
      <c r="E132" s="2" t="s">
        <v>616</v>
      </c>
      <c r="F132" s="2" t="s">
        <v>572</v>
      </c>
      <c r="G132" s="36"/>
      <c r="H132" s="42">
        <v>1</v>
      </c>
      <c r="I132" s="42"/>
      <c r="J132" s="2"/>
      <c r="K132" s="2">
        <f t="shared" si="5"/>
        <v>71250</v>
      </c>
      <c r="L132" s="2"/>
    </row>
    <row r="133" spans="1:12" ht="12.75">
      <c r="A133" s="78" t="s">
        <v>740</v>
      </c>
      <c r="B133" s="2" t="s">
        <v>521</v>
      </c>
      <c r="C133" s="2" t="s">
        <v>1514</v>
      </c>
      <c r="D133" s="2" t="s">
        <v>15</v>
      </c>
      <c r="E133" s="2" t="s">
        <v>627</v>
      </c>
      <c r="F133" s="2" t="s">
        <v>572</v>
      </c>
      <c r="G133" s="36"/>
      <c r="H133" s="42">
        <v>1</v>
      </c>
      <c r="I133" s="42"/>
      <c r="J133" s="2"/>
      <c r="K133" s="2">
        <f t="shared" si="5"/>
        <v>71250</v>
      </c>
      <c r="L133" s="2"/>
    </row>
    <row r="134" spans="1:12" ht="12.75">
      <c r="A134" s="78" t="s">
        <v>744</v>
      </c>
      <c r="B134" s="2" t="s">
        <v>521</v>
      </c>
      <c r="C134" s="2" t="s">
        <v>1515</v>
      </c>
      <c r="D134" s="2" t="s">
        <v>15</v>
      </c>
      <c r="E134" s="2" t="s">
        <v>629</v>
      </c>
      <c r="F134" s="2" t="s">
        <v>383</v>
      </c>
      <c r="G134" s="36"/>
      <c r="H134" s="42">
        <v>1</v>
      </c>
      <c r="I134" s="42"/>
      <c r="J134" s="2"/>
      <c r="K134" s="2">
        <f t="shared" si="5"/>
        <v>71250</v>
      </c>
      <c r="L134" s="2"/>
    </row>
    <row r="135" spans="1:12" ht="12.75">
      <c r="A135" s="78" t="s">
        <v>753</v>
      </c>
      <c r="B135" s="2" t="s">
        <v>521</v>
      </c>
      <c r="C135" s="2" t="s">
        <v>1518</v>
      </c>
      <c r="D135" s="2" t="s">
        <v>15</v>
      </c>
      <c r="E135" s="2" t="s">
        <v>639</v>
      </c>
      <c r="F135" s="2" t="s">
        <v>558</v>
      </c>
      <c r="G135" s="36"/>
      <c r="H135" s="42">
        <v>1</v>
      </c>
      <c r="I135" s="42"/>
      <c r="J135" s="2"/>
      <c r="K135" s="2">
        <f t="shared" si="5"/>
        <v>71250</v>
      </c>
      <c r="L135" s="2"/>
    </row>
    <row r="136" spans="1:12" ht="12.75">
      <c r="A136" s="78" t="s">
        <v>758</v>
      </c>
      <c r="B136" s="2" t="s">
        <v>521</v>
      </c>
      <c r="C136" s="2" t="s">
        <v>1520</v>
      </c>
      <c r="D136" s="2" t="s">
        <v>15</v>
      </c>
      <c r="E136" s="2" t="s">
        <v>644</v>
      </c>
      <c r="F136" s="2" t="s">
        <v>558</v>
      </c>
      <c r="G136" s="36"/>
      <c r="H136" s="42">
        <v>1</v>
      </c>
      <c r="I136" s="42"/>
      <c r="J136" s="2"/>
      <c r="K136" s="2">
        <f t="shared" si="5"/>
        <v>71250</v>
      </c>
      <c r="L136" s="2"/>
    </row>
    <row r="137" spans="1:12" ht="12.75">
      <c r="A137" s="78" t="s">
        <v>764</v>
      </c>
      <c r="B137" s="2" t="s">
        <v>521</v>
      </c>
      <c r="C137" s="2" t="s">
        <v>1522</v>
      </c>
      <c r="D137" s="2" t="s">
        <v>15</v>
      </c>
      <c r="E137" s="2" t="s">
        <v>650</v>
      </c>
      <c r="F137" s="2" t="s">
        <v>383</v>
      </c>
      <c r="G137" s="36"/>
      <c r="H137" s="42">
        <v>1</v>
      </c>
      <c r="I137" s="42"/>
      <c r="J137" s="2"/>
      <c r="K137" s="2">
        <f t="shared" si="5"/>
        <v>71250</v>
      </c>
      <c r="L137" s="2"/>
    </row>
    <row r="138" spans="1:12" ht="12.75">
      <c r="A138" s="78" t="s">
        <v>770</v>
      </c>
      <c r="B138" s="2" t="s">
        <v>521</v>
      </c>
      <c r="C138" s="2" t="s">
        <v>1524</v>
      </c>
      <c r="D138" s="2" t="s">
        <v>15</v>
      </c>
      <c r="E138" s="2" t="s">
        <v>656</v>
      </c>
      <c r="F138" s="2" t="s">
        <v>383</v>
      </c>
      <c r="G138" s="36"/>
      <c r="H138" s="42">
        <v>1</v>
      </c>
      <c r="I138" s="42"/>
      <c r="J138" s="2"/>
      <c r="K138" s="2">
        <f t="shared" si="5"/>
        <v>71250</v>
      </c>
      <c r="L138" s="2"/>
    </row>
    <row r="139" spans="1:12" ht="12.75">
      <c r="A139" s="78" t="s">
        <v>776</v>
      </c>
      <c r="B139" s="2" t="s">
        <v>521</v>
      </c>
      <c r="C139" s="2" t="s">
        <v>1526</v>
      </c>
      <c r="D139" s="2" t="s">
        <v>15</v>
      </c>
      <c r="E139" s="2" t="s">
        <v>663</v>
      </c>
      <c r="F139" s="2" t="s">
        <v>383</v>
      </c>
      <c r="G139" s="36"/>
      <c r="H139" s="42">
        <v>1</v>
      </c>
      <c r="I139" s="42"/>
      <c r="J139" s="2"/>
      <c r="K139" s="2">
        <f t="shared" si="5"/>
        <v>71250</v>
      </c>
      <c r="L139" s="2"/>
    </row>
    <row r="140" spans="1:12" ht="12.75">
      <c r="A140" s="78" t="s">
        <v>781</v>
      </c>
      <c r="B140" s="2" t="s">
        <v>521</v>
      </c>
      <c r="C140" s="2" t="s">
        <v>1528</v>
      </c>
      <c r="D140" s="2" t="s">
        <v>15</v>
      </c>
      <c r="E140" s="2" t="s">
        <v>666</v>
      </c>
      <c r="F140" s="2" t="s">
        <v>383</v>
      </c>
      <c r="G140" s="36"/>
      <c r="H140" s="42">
        <v>1</v>
      </c>
      <c r="I140" s="42"/>
      <c r="J140" s="2"/>
      <c r="K140" s="2">
        <f t="shared" si="5"/>
        <v>71250</v>
      </c>
      <c r="L140" s="2"/>
    </row>
    <row r="141" spans="1:12" ht="12.75">
      <c r="A141" s="78" t="s">
        <v>1610</v>
      </c>
      <c r="B141" s="2" t="s">
        <v>521</v>
      </c>
      <c r="C141" s="2" t="s">
        <v>1530</v>
      </c>
      <c r="D141" s="2" t="s">
        <v>15</v>
      </c>
      <c r="E141" s="2" t="s">
        <v>673</v>
      </c>
      <c r="F141" s="2" t="s">
        <v>383</v>
      </c>
      <c r="G141" s="36"/>
      <c r="H141" s="42">
        <v>1</v>
      </c>
      <c r="I141" s="42"/>
      <c r="J141" s="2"/>
      <c r="K141" s="2">
        <f t="shared" si="5"/>
        <v>71250</v>
      </c>
      <c r="L141" s="2"/>
    </row>
    <row r="142" spans="7:12" ht="12.75">
      <c r="G142" s="36"/>
      <c r="H142" s="36"/>
      <c r="I142" s="36"/>
      <c r="J142" s="2"/>
      <c r="K142" s="2"/>
      <c r="L142" s="2"/>
    </row>
    <row r="143" spans="1:12" ht="12.75">
      <c r="A143" s="71" t="s">
        <v>803</v>
      </c>
      <c r="B143" s="2" t="s">
        <v>678</v>
      </c>
      <c r="C143" s="2" t="s">
        <v>1236</v>
      </c>
      <c r="D143" s="2" t="s">
        <v>24</v>
      </c>
      <c r="E143" s="2" t="s">
        <v>683</v>
      </c>
      <c r="F143" s="2" t="s">
        <v>684</v>
      </c>
      <c r="G143" s="36"/>
      <c r="H143" s="42">
        <v>1</v>
      </c>
      <c r="I143" s="42"/>
      <c r="J143" s="2"/>
      <c r="K143" s="2">
        <f aca="true" t="shared" si="6" ref="K143:K154">PRODUCT(H143,71250)</f>
        <v>71250</v>
      </c>
      <c r="L143" s="2"/>
    </row>
    <row r="144" spans="1:12" ht="12.75">
      <c r="A144" s="71" t="s">
        <v>808</v>
      </c>
      <c r="B144" s="2" t="s">
        <v>678</v>
      </c>
      <c r="C144" s="2" t="s">
        <v>1237</v>
      </c>
      <c r="D144" s="2" t="s">
        <v>24</v>
      </c>
      <c r="E144" s="2" t="s">
        <v>686</v>
      </c>
      <c r="F144" s="2" t="s">
        <v>687</v>
      </c>
      <c r="G144" s="36"/>
      <c r="H144" s="42">
        <v>1</v>
      </c>
      <c r="I144" s="42"/>
      <c r="J144" s="2"/>
      <c r="K144" s="2">
        <f t="shared" si="6"/>
        <v>71250</v>
      </c>
      <c r="L144" s="2"/>
    </row>
    <row r="145" spans="1:12" ht="12.75">
      <c r="A145" s="71" t="s">
        <v>809</v>
      </c>
      <c r="B145" s="2" t="s">
        <v>678</v>
      </c>
      <c r="C145" s="2" t="s">
        <v>1553</v>
      </c>
      <c r="D145" s="2" t="s">
        <v>24</v>
      </c>
      <c r="E145" s="2" t="s">
        <v>689</v>
      </c>
      <c r="F145" s="2" t="s">
        <v>684</v>
      </c>
      <c r="G145" s="36"/>
      <c r="H145" s="42">
        <v>1</v>
      </c>
      <c r="I145" s="42"/>
      <c r="J145" s="2"/>
      <c r="K145" s="2">
        <f t="shared" si="6"/>
        <v>71250</v>
      </c>
      <c r="L145" s="2"/>
    </row>
    <row r="146" spans="1:12" ht="12.75">
      <c r="A146" s="71" t="s">
        <v>813</v>
      </c>
      <c r="B146" s="2" t="s">
        <v>678</v>
      </c>
      <c r="C146" s="2" t="s">
        <v>1554</v>
      </c>
      <c r="D146" s="2" t="s">
        <v>20</v>
      </c>
      <c r="E146" s="2" t="s">
        <v>690</v>
      </c>
      <c r="F146" s="2" t="s">
        <v>687</v>
      </c>
      <c r="G146" s="36"/>
      <c r="H146" s="42">
        <v>1</v>
      </c>
      <c r="I146" s="42"/>
      <c r="J146" s="2"/>
      <c r="K146" s="2">
        <f t="shared" si="6"/>
        <v>71250</v>
      </c>
      <c r="L146" s="2"/>
    </row>
    <row r="147" spans="1:12" ht="12.75">
      <c r="A147" s="71" t="s">
        <v>815</v>
      </c>
      <c r="B147" s="2" t="s">
        <v>678</v>
      </c>
      <c r="C147" s="2" t="s">
        <v>1555</v>
      </c>
      <c r="D147" s="2" t="s">
        <v>443</v>
      </c>
      <c r="E147" s="2" t="s">
        <v>694</v>
      </c>
      <c r="F147" s="2" t="s">
        <v>684</v>
      </c>
      <c r="G147" s="36"/>
      <c r="H147" s="42">
        <v>1</v>
      </c>
      <c r="I147" s="42"/>
      <c r="J147" s="2"/>
      <c r="K147" s="2">
        <f t="shared" si="6"/>
        <v>71250</v>
      </c>
      <c r="L147" s="2"/>
    </row>
    <row r="148" spans="1:12" ht="12.75">
      <c r="A148" s="71" t="s">
        <v>829</v>
      </c>
      <c r="B148" s="2" t="s">
        <v>678</v>
      </c>
      <c r="C148" s="2" t="s">
        <v>1559</v>
      </c>
      <c r="D148" s="2" t="s">
        <v>20</v>
      </c>
      <c r="E148" s="2" t="s">
        <v>708</v>
      </c>
      <c r="F148" s="2" t="s">
        <v>572</v>
      </c>
      <c r="G148" s="36"/>
      <c r="H148" s="42">
        <v>1</v>
      </c>
      <c r="I148" s="42"/>
      <c r="J148" s="2"/>
      <c r="K148" s="2">
        <f t="shared" si="6"/>
        <v>71250</v>
      </c>
      <c r="L148" s="2"/>
    </row>
    <row r="149" spans="1:12" ht="12.75">
      <c r="A149" s="71" t="s">
        <v>835</v>
      </c>
      <c r="B149" s="2" t="s">
        <v>678</v>
      </c>
      <c r="C149" s="2" t="s">
        <v>1562</v>
      </c>
      <c r="D149" s="2" t="s">
        <v>20</v>
      </c>
      <c r="E149" s="2" t="s">
        <v>718</v>
      </c>
      <c r="F149" s="2" t="s">
        <v>530</v>
      </c>
      <c r="G149" s="36"/>
      <c r="H149" s="42">
        <v>1</v>
      </c>
      <c r="I149" s="42"/>
      <c r="J149" s="2"/>
      <c r="K149" s="2">
        <f t="shared" si="6"/>
        <v>71250</v>
      </c>
      <c r="L149" s="2"/>
    </row>
    <row r="150" spans="1:12" ht="12.75">
      <c r="A150" s="71" t="s">
        <v>1742</v>
      </c>
      <c r="B150" s="2" t="s">
        <v>678</v>
      </c>
      <c r="C150" s="2" t="s">
        <v>1569</v>
      </c>
      <c r="D150" s="2" t="s">
        <v>20</v>
      </c>
      <c r="E150" s="2" t="s">
        <v>745</v>
      </c>
      <c r="F150" s="2" t="s">
        <v>687</v>
      </c>
      <c r="G150" s="36"/>
      <c r="H150" s="42">
        <v>1</v>
      </c>
      <c r="I150" s="42"/>
      <c r="J150" s="2"/>
      <c r="K150" s="2">
        <f t="shared" si="6"/>
        <v>71250</v>
      </c>
      <c r="L150" s="2"/>
    </row>
    <row r="151" spans="1:12" ht="12.75">
      <c r="A151" s="71" t="s">
        <v>860</v>
      </c>
      <c r="B151" s="2" t="s">
        <v>678</v>
      </c>
      <c r="C151" s="2" t="s">
        <v>1573</v>
      </c>
      <c r="D151" s="2" t="s">
        <v>20</v>
      </c>
      <c r="E151" s="2" t="s">
        <v>757</v>
      </c>
      <c r="F151" s="2" t="s">
        <v>572</v>
      </c>
      <c r="G151" s="36"/>
      <c r="H151" s="42">
        <v>1</v>
      </c>
      <c r="I151" s="42"/>
      <c r="J151" s="2"/>
      <c r="K151" s="2">
        <f t="shared" si="6"/>
        <v>71250</v>
      </c>
      <c r="L151" s="2"/>
    </row>
    <row r="152" spans="1:12" ht="12.75">
      <c r="A152" s="71" t="s">
        <v>867</v>
      </c>
      <c r="B152" s="2" t="s">
        <v>678</v>
      </c>
      <c r="C152" s="2" t="s">
        <v>1575</v>
      </c>
      <c r="D152" s="2" t="s">
        <v>20</v>
      </c>
      <c r="E152" s="2" t="s">
        <v>763</v>
      </c>
      <c r="F152" s="2" t="s">
        <v>572</v>
      </c>
      <c r="G152" s="36"/>
      <c r="H152" s="42">
        <v>1</v>
      </c>
      <c r="I152" s="42"/>
      <c r="J152" s="2"/>
      <c r="K152" s="2">
        <f t="shared" si="6"/>
        <v>71250</v>
      </c>
      <c r="L152" s="2"/>
    </row>
    <row r="153" spans="1:12" ht="12.75">
      <c r="A153" s="71" t="s">
        <v>877</v>
      </c>
      <c r="B153" s="2" t="s">
        <v>678</v>
      </c>
      <c r="C153" s="2" t="s">
        <v>1578</v>
      </c>
      <c r="D153" s="2" t="s">
        <v>20</v>
      </c>
      <c r="E153" s="2" t="s">
        <v>771</v>
      </c>
      <c r="F153" s="2" t="s">
        <v>572</v>
      </c>
      <c r="G153" s="36"/>
      <c r="H153" s="42">
        <v>1</v>
      </c>
      <c r="I153" s="42"/>
      <c r="J153" s="2"/>
      <c r="K153" s="2">
        <f t="shared" si="6"/>
        <v>71250</v>
      </c>
      <c r="L153" s="2"/>
    </row>
    <row r="154" spans="1:12" ht="12.75">
      <c r="A154" s="71" t="s">
        <v>887</v>
      </c>
      <c r="B154" s="2" t="s">
        <v>678</v>
      </c>
      <c r="C154" s="2" t="s">
        <v>1581</v>
      </c>
      <c r="D154" s="2" t="s">
        <v>20</v>
      </c>
      <c r="E154" s="2" t="s">
        <v>780</v>
      </c>
      <c r="F154" s="2" t="s">
        <v>572</v>
      </c>
      <c r="G154" s="36"/>
      <c r="H154" s="42">
        <v>1</v>
      </c>
      <c r="I154" s="42"/>
      <c r="J154" s="2"/>
      <c r="K154" s="2">
        <f t="shared" si="6"/>
        <v>71250</v>
      </c>
      <c r="L154" s="2"/>
    </row>
    <row r="155" spans="7:12" ht="12.75">
      <c r="G155" s="36"/>
      <c r="H155" s="36"/>
      <c r="I155" s="36"/>
      <c r="J155" s="2"/>
      <c r="K155" s="2"/>
      <c r="L155" s="2"/>
    </row>
    <row r="156" spans="1:12" ht="12.75">
      <c r="A156" s="76" t="s">
        <v>1613</v>
      </c>
      <c r="B156" s="2" t="s">
        <v>833</v>
      </c>
      <c r="C156" s="2" t="s">
        <v>1535</v>
      </c>
      <c r="D156" s="2" t="s">
        <v>20</v>
      </c>
      <c r="E156" s="2" t="s">
        <v>718</v>
      </c>
      <c r="F156" s="2" t="s">
        <v>530</v>
      </c>
      <c r="G156" s="36"/>
      <c r="H156" s="42">
        <v>1</v>
      </c>
      <c r="I156" s="42"/>
      <c r="J156" s="2"/>
      <c r="K156" s="2">
        <f aca="true" t="shared" si="7" ref="K156:K165">PRODUCT(H156,71250)</f>
        <v>71250</v>
      </c>
      <c r="L156" s="2"/>
    </row>
    <row r="157" spans="1:12" ht="12.75">
      <c r="A157" s="76" t="s">
        <v>945</v>
      </c>
      <c r="B157" s="2" t="s">
        <v>833</v>
      </c>
      <c r="C157" s="2" t="s">
        <v>1239</v>
      </c>
      <c r="D157" s="2" t="s">
        <v>20</v>
      </c>
      <c r="E157" s="2" t="s">
        <v>836</v>
      </c>
      <c r="F157" s="2" t="s">
        <v>837</v>
      </c>
      <c r="G157" s="36"/>
      <c r="H157" s="42">
        <v>1</v>
      </c>
      <c r="I157" s="42"/>
      <c r="J157" s="2"/>
      <c r="K157" s="2">
        <f t="shared" si="7"/>
        <v>71250</v>
      </c>
      <c r="L157" s="2"/>
    </row>
    <row r="158" spans="1:12" ht="12.75">
      <c r="A158" s="76" t="s">
        <v>947</v>
      </c>
      <c r="B158" s="2" t="s">
        <v>833</v>
      </c>
      <c r="C158" s="2" t="s">
        <v>1240</v>
      </c>
      <c r="D158" s="2" t="s">
        <v>20</v>
      </c>
      <c r="E158" s="2" t="s">
        <v>839</v>
      </c>
      <c r="F158" s="2" t="s">
        <v>687</v>
      </c>
      <c r="G158" s="36"/>
      <c r="H158" s="42">
        <v>1</v>
      </c>
      <c r="I158" s="42"/>
      <c r="J158" s="2"/>
      <c r="K158" s="2">
        <f t="shared" si="7"/>
        <v>71250</v>
      </c>
      <c r="L158" s="2"/>
    </row>
    <row r="159" spans="1:12" ht="12.75">
      <c r="A159" s="76" t="s">
        <v>949</v>
      </c>
      <c r="B159" s="2" t="s">
        <v>833</v>
      </c>
      <c r="C159" s="2" t="s">
        <v>1536</v>
      </c>
      <c r="D159" s="2" t="s">
        <v>20</v>
      </c>
      <c r="E159" s="2" t="s">
        <v>841</v>
      </c>
      <c r="F159" s="2" t="s">
        <v>572</v>
      </c>
      <c r="G159" s="36"/>
      <c r="H159" s="42">
        <v>1</v>
      </c>
      <c r="I159" s="42"/>
      <c r="J159" s="2"/>
      <c r="K159" s="2">
        <f t="shared" si="7"/>
        <v>71250</v>
      </c>
      <c r="L159" s="2"/>
    </row>
    <row r="160" spans="1:12" ht="12.75">
      <c r="A160" s="76" t="s">
        <v>953</v>
      </c>
      <c r="B160" s="2" t="s">
        <v>833</v>
      </c>
      <c r="C160" s="2" t="s">
        <v>1537</v>
      </c>
      <c r="D160" s="2" t="s">
        <v>20</v>
      </c>
      <c r="E160" s="2" t="s">
        <v>859</v>
      </c>
      <c r="F160" s="2" t="s">
        <v>837</v>
      </c>
      <c r="G160" s="36"/>
      <c r="H160" s="42">
        <v>1</v>
      </c>
      <c r="I160" s="42"/>
      <c r="J160" s="2"/>
      <c r="K160" s="2">
        <f t="shared" si="7"/>
        <v>71250</v>
      </c>
      <c r="L160" s="2"/>
    </row>
    <row r="161" spans="1:12" ht="12.75">
      <c r="A161" s="76" t="s">
        <v>960</v>
      </c>
      <c r="B161" s="2" t="s">
        <v>833</v>
      </c>
      <c r="C161" s="2" t="s">
        <v>1540</v>
      </c>
      <c r="D161" s="2" t="s">
        <v>20</v>
      </c>
      <c r="E161" s="2" t="s">
        <v>851</v>
      </c>
      <c r="F161" s="2" t="s">
        <v>687</v>
      </c>
      <c r="G161" s="36"/>
      <c r="H161" s="42">
        <v>1</v>
      </c>
      <c r="I161" s="42"/>
      <c r="J161" s="2"/>
      <c r="K161" s="2">
        <f t="shared" si="7"/>
        <v>71250</v>
      </c>
      <c r="L161" s="2"/>
    </row>
    <row r="162" spans="1:12" ht="12.75">
      <c r="A162" s="76" t="s">
        <v>966</v>
      </c>
      <c r="B162" s="2" t="s">
        <v>833</v>
      </c>
      <c r="C162" s="2" t="s">
        <v>1542</v>
      </c>
      <c r="D162" s="2" t="s">
        <v>20</v>
      </c>
      <c r="E162" s="2" t="s">
        <v>856</v>
      </c>
      <c r="F162" s="2" t="s">
        <v>687</v>
      </c>
      <c r="G162" s="36"/>
      <c r="H162" s="42">
        <v>1</v>
      </c>
      <c r="I162" s="42"/>
      <c r="J162" s="2"/>
      <c r="K162" s="2">
        <f t="shared" si="7"/>
        <v>71250</v>
      </c>
      <c r="L162" s="2"/>
    </row>
    <row r="163" spans="1:12" ht="12.75">
      <c r="A163" s="76" t="s">
        <v>975</v>
      </c>
      <c r="B163" s="2" t="s">
        <v>833</v>
      </c>
      <c r="C163" s="2" t="s">
        <v>1544</v>
      </c>
      <c r="D163" s="2" t="s">
        <v>20</v>
      </c>
      <c r="E163" s="2" t="s">
        <v>861</v>
      </c>
      <c r="F163" s="2" t="s">
        <v>572</v>
      </c>
      <c r="G163" s="36"/>
      <c r="H163" s="42">
        <v>1</v>
      </c>
      <c r="I163" s="42"/>
      <c r="J163" s="2"/>
      <c r="K163" s="2">
        <f t="shared" si="7"/>
        <v>71250</v>
      </c>
      <c r="L163" s="2"/>
    </row>
    <row r="164" spans="1:12" ht="12.75">
      <c r="A164" s="76" t="s">
        <v>985</v>
      </c>
      <c r="B164" s="2" t="s">
        <v>833</v>
      </c>
      <c r="C164" s="2" t="s">
        <v>1546</v>
      </c>
      <c r="D164" s="2" t="s">
        <v>20</v>
      </c>
      <c r="E164" s="2" t="s">
        <v>868</v>
      </c>
      <c r="F164" s="2" t="s">
        <v>572</v>
      </c>
      <c r="G164" s="36"/>
      <c r="H164" s="42">
        <v>1</v>
      </c>
      <c r="I164" s="42"/>
      <c r="J164" s="2"/>
      <c r="K164" s="2">
        <f t="shared" si="7"/>
        <v>71250</v>
      </c>
      <c r="L164" s="2"/>
    </row>
    <row r="165" spans="1:12" ht="12.75">
      <c r="A165" s="76" t="s">
        <v>990</v>
      </c>
      <c r="B165" s="2" t="s">
        <v>833</v>
      </c>
      <c r="C165" s="2" t="s">
        <v>1549</v>
      </c>
      <c r="D165" s="2" t="s">
        <v>20</v>
      </c>
      <c r="E165" s="2" t="s">
        <v>878</v>
      </c>
      <c r="F165" s="2" t="s">
        <v>558</v>
      </c>
      <c r="G165" s="36"/>
      <c r="H165" s="42">
        <v>1</v>
      </c>
      <c r="I165" s="42"/>
      <c r="J165" s="2"/>
      <c r="K165" s="2">
        <f t="shared" si="7"/>
        <v>71250</v>
      </c>
      <c r="L165" s="2"/>
    </row>
    <row r="166" spans="1:12" ht="12.75">
      <c r="A166" s="76" t="s">
        <v>1001</v>
      </c>
      <c r="B166" s="2" t="s">
        <v>833</v>
      </c>
      <c r="C166" s="2" t="s">
        <v>1552</v>
      </c>
      <c r="D166" s="2" t="s">
        <v>20</v>
      </c>
      <c r="G166" s="36"/>
      <c r="H166" s="36"/>
      <c r="I166" s="36"/>
      <c r="J166" s="2"/>
      <c r="K166" s="2"/>
      <c r="L166" s="2"/>
    </row>
    <row r="167" spans="1:12" ht="12.75">
      <c r="A167" s="76" t="s">
        <v>1010</v>
      </c>
      <c r="B167" s="2" t="s">
        <v>833</v>
      </c>
      <c r="C167" s="2" t="s">
        <v>1243</v>
      </c>
      <c r="D167" s="2" t="s">
        <v>20</v>
      </c>
      <c r="E167" s="2" t="s">
        <v>896</v>
      </c>
      <c r="F167" s="2" t="s">
        <v>572</v>
      </c>
      <c r="G167" s="36"/>
      <c r="H167" s="42">
        <v>1</v>
      </c>
      <c r="I167" s="42"/>
      <c r="J167" s="2"/>
      <c r="K167" s="2">
        <f>PRODUCT(H167,71250)</f>
        <v>71250</v>
      </c>
      <c r="L167" s="2"/>
    </row>
    <row r="168" spans="7:12" ht="12.75">
      <c r="G168" s="36"/>
      <c r="H168" s="36"/>
      <c r="I168" s="36"/>
      <c r="J168" s="2"/>
      <c r="K168" s="2"/>
      <c r="L168" s="2"/>
    </row>
    <row r="169" spans="1:12" ht="12.75">
      <c r="A169" s="79" t="s">
        <v>1023</v>
      </c>
      <c r="B169" s="2" t="s">
        <v>904</v>
      </c>
      <c r="C169" s="2" t="s">
        <v>1264</v>
      </c>
      <c r="D169" s="2" t="s">
        <v>20</v>
      </c>
      <c r="E169" s="2" t="s">
        <v>718</v>
      </c>
      <c r="F169" s="2" t="s">
        <v>530</v>
      </c>
      <c r="G169" s="36"/>
      <c r="H169" s="42">
        <v>1</v>
      </c>
      <c r="I169" s="42"/>
      <c r="J169" s="2"/>
      <c r="K169" s="2">
        <f aca="true" t="shared" si="8" ref="K169:K174">PRODUCT(H169,71250)</f>
        <v>71250</v>
      </c>
      <c r="L169" s="2"/>
    </row>
    <row r="170" spans="1:12" ht="12.75">
      <c r="A170" s="79" t="s">
        <v>1025</v>
      </c>
      <c r="B170" s="2" t="s">
        <v>904</v>
      </c>
      <c r="C170" s="2" t="s">
        <v>1534</v>
      </c>
      <c r="D170" s="2" t="s">
        <v>24</v>
      </c>
      <c r="E170" s="2" t="s">
        <v>911</v>
      </c>
      <c r="F170" s="2" t="s">
        <v>1638</v>
      </c>
      <c r="G170" s="36"/>
      <c r="H170" s="42">
        <v>1</v>
      </c>
      <c r="I170" s="42"/>
      <c r="J170" s="2"/>
      <c r="K170" s="2">
        <f t="shared" si="8"/>
        <v>71250</v>
      </c>
      <c r="L170" s="2"/>
    </row>
    <row r="171" spans="1:12" ht="12.75">
      <c r="A171" s="79" t="s">
        <v>1029</v>
      </c>
      <c r="B171" s="2" t="s">
        <v>904</v>
      </c>
      <c r="C171" s="2" t="s">
        <v>1265</v>
      </c>
      <c r="D171" s="2" t="s">
        <v>20</v>
      </c>
      <c r="E171" s="2" t="s">
        <v>913</v>
      </c>
      <c r="F171" s="2" t="s">
        <v>572</v>
      </c>
      <c r="G171" s="36"/>
      <c r="H171" s="42">
        <v>1</v>
      </c>
      <c r="I171" s="42"/>
      <c r="J171" s="2"/>
      <c r="K171" s="2">
        <f t="shared" si="8"/>
        <v>71250</v>
      </c>
      <c r="L171" s="2"/>
    </row>
    <row r="172" spans="1:12" ht="12.75">
      <c r="A172" s="79" t="s">
        <v>1038</v>
      </c>
      <c r="B172" s="2" t="s">
        <v>904</v>
      </c>
      <c r="C172" s="2" t="s">
        <v>1268</v>
      </c>
      <c r="D172" s="2" t="s">
        <v>20</v>
      </c>
      <c r="E172" s="2" t="s">
        <v>921</v>
      </c>
      <c r="F172" s="2" t="s">
        <v>687</v>
      </c>
      <c r="G172" s="36"/>
      <c r="H172" s="42">
        <v>1</v>
      </c>
      <c r="I172" s="42"/>
      <c r="J172" s="2"/>
      <c r="K172" s="2">
        <f t="shared" si="8"/>
        <v>71250</v>
      </c>
      <c r="L172" s="2"/>
    </row>
    <row r="173" spans="1:12" ht="12.75">
      <c r="A173" s="79" t="s">
        <v>1253</v>
      </c>
      <c r="B173" s="2" t="s">
        <v>904</v>
      </c>
      <c r="C173" s="2" t="s">
        <v>1274</v>
      </c>
      <c r="D173" s="2" t="s">
        <v>20</v>
      </c>
      <c r="E173" s="2" t="s">
        <v>941</v>
      </c>
      <c r="F173" s="2" t="s">
        <v>572</v>
      </c>
      <c r="G173" s="36"/>
      <c r="H173" s="42">
        <v>1</v>
      </c>
      <c r="I173" s="42"/>
      <c r="J173" s="2"/>
      <c r="K173" s="2">
        <f t="shared" si="8"/>
        <v>71250</v>
      </c>
      <c r="L173" s="2"/>
    </row>
    <row r="174" spans="1:12" ht="12.75">
      <c r="A174" s="79" t="s">
        <v>1255</v>
      </c>
      <c r="B174" s="2" t="s">
        <v>904</v>
      </c>
      <c r="C174" s="2" t="s">
        <v>1276</v>
      </c>
      <c r="D174" s="2" t="s">
        <v>20</v>
      </c>
      <c r="E174" s="2" t="s">
        <v>946</v>
      </c>
      <c r="F174" s="2" t="s">
        <v>572</v>
      </c>
      <c r="G174" s="36"/>
      <c r="H174" s="42">
        <v>1</v>
      </c>
      <c r="I174" s="42"/>
      <c r="J174" s="2"/>
      <c r="K174" s="2">
        <f t="shared" si="8"/>
        <v>71250</v>
      </c>
      <c r="L174" s="2"/>
    </row>
    <row r="175" spans="1:12" ht="12.75">
      <c r="A175" s="79" t="s">
        <v>1258</v>
      </c>
      <c r="B175" s="2" t="s">
        <v>904</v>
      </c>
      <c r="C175" s="2" t="s">
        <v>1279</v>
      </c>
      <c r="D175" s="2" t="s">
        <v>24</v>
      </c>
      <c r="E175" s="2" t="s">
        <v>954</v>
      </c>
      <c r="F175" s="2" t="s">
        <v>1639</v>
      </c>
      <c r="G175" s="36">
        <v>1</v>
      </c>
      <c r="H175" s="42"/>
      <c r="I175" s="42"/>
      <c r="J175" s="2">
        <f>PRODUCT(G175,31250)</f>
        <v>31250</v>
      </c>
      <c r="K175" s="2"/>
      <c r="L175" s="2"/>
    </row>
    <row r="176" spans="1:12" ht="12.75">
      <c r="A176" s="79" t="s">
        <v>1259</v>
      </c>
      <c r="B176" s="2" t="s">
        <v>904</v>
      </c>
      <c r="C176" s="2" t="s">
        <v>1280</v>
      </c>
      <c r="D176" s="2" t="s">
        <v>20</v>
      </c>
      <c r="E176" s="2" t="s">
        <v>956</v>
      </c>
      <c r="F176" s="2" t="s">
        <v>432</v>
      </c>
      <c r="G176" s="36">
        <v>1</v>
      </c>
      <c r="H176" s="42"/>
      <c r="I176" s="42"/>
      <c r="J176" s="2">
        <f>PRODUCT(G176,31250)</f>
        <v>31250</v>
      </c>
      <c r="K176" s="2"/>
      <c r="L176" s="2"/>
    </row>
    <row r="177" spans="1:12" ht="12.75">
      <c r="A177" s="79" t="s">
        <v>1261</v>
      </c>
      <c r="B177" s="2" t="s">
        <v>904</v>
      </c>
      <c r="C177" s="2" t="s">
        <v>1282</v>
      </c>
      <c r="D177" s="2" t="s">
        <v>20</v>
      </c>
      <c r="E177" s="2" t="s">
        <v>961</v>
      </c>
      <c r="F177" s="2" t="s">
        <v>572</v>
      </c>
      <c r="G177" s="36"/>
      <c r="H177" s="42">
        <v>1</v>
      </c>
      <c r="I177" s="42"/>
      <c r="J177" s="2"/>
      <c r="K177" s="2">
        <f>PRODUCT(H177,71250)</f>
        <v>71250</v>
      </c>
      <c r="L177" s="2"/>
    </row>
    <row r="178" spans="1:12" ht="12.75">
      <c r="A178" s="79" t="s">
        <v>1289</v>
      </c>
      <c r="B178" s="2" t="s">
        <v>904</v>
      </c>
      <c r="C178" s="2" t="s">
        <v>1284</v>
      </c>
      <c r="D178" s="2" t="s">
        <v>20</v>
      </c>
      <c r="E178" s="2" t="s">
        <v>967</v>
      </c>
      <c r="F178" s="2" t="s">
        <v>383</v>
      </c>
      <c r="G178" s="36"/>
      <c r="H178" s="42">
        <v>1</v>
      </c>
      <c r="I178" s="42"/>
      <c r="J178" s="2"/>
      <c r="K178" s="2">
        <f>PRODUCT(H178,71250)</f>
        <v>71250</v>
      </c>
      <c r="L178" s="2"/>
    </row>
    <row r="179" spans="1:12" ht="12.75">
      <c r="A179" s="79" t="s">
        <v>1293</v>
      </c>
      <c r="B179" s="2" t="s">
        <v>904</v>
      </c>
      <c r="C179" s="2" t="s">
        <v>1286</v>
      </c>
      <c r="D179" s="2" t="s">
        <v>20</v>
      </c>
      <c r="E179" s="2" t="s">
        <v>971</v>
      </c>
      <c r="F179" s="2" t="s">
        <v>383</v>
      </c>
      <c r="G179" s="36"/>
      <c r="H179" s="42">
        <v>1</v>
      </c>
      <c r="I179" s="42"/>
      <c r="J179" s="2"/>
      <c r="K179" s="2">
        <f>PRODUCT(H179,71250)</f>
        <v>71250</v>
      </c>
      <c r="L179" s="2"/>
    </row>
    <row r="180" spans="1:12" ht="12.75">
      <c r="A180" s="79" t="s">
        <v>1295</v>
      </c>
      <c r="B180" s="2" t="s">
        <v>904</v>
      </c>
      <c r="C180" s="2" t="s">
        <v>1288</v>
      </c>
      <c r="D180" s="2" t="s">
        <v>20</v>
      </c>
      <c r="E180" s="2" t="s">
        <v>976</v>
      </c>
      <c r="F180" s="2" t="s">
        <v>572</v>
      </c>
      <c r="G180" s="36"/>
      <c r="H180" s="42">
        <v>1</v>
      </c>
      <c r="I180" s="42"/>
      <c r="J180" s="2"/>
      <c r="K180" s="2">
        <f>PRODUCT(H180,71250)</f>
        <v>71250</v>
      </c>
      <c r="L180" s="2"/>
    </row>
    <row r="181" spans="7:12" ht="12.75">
      <c r="G181" s="36"/>
      <c r="H181" s="36"/>
      <c r="I181" s="36"/>
      <c r="J181" s="2"/>
      <c r="K181" s="2"/>
      <c r="L181" s="2"/>
    </row>
    <row r="182" spans="1:12" ht="12.75">
      <c r="A182" s="85" t="s">
        <v>1298</v>
      </c>
      <c r="B182" s="2" t="s">
        <v>981</v>
      </c>
      <c r="C182" s="2" t="s">
        <v>1315</v>
      </c>
      <c r="D182" s="2" t="s">
        <v>20</v>
      </c>
      <c r="E182" s="2" t="s">
        <v>718</v>
      </c>
      <c r="F182" s="2" t="s">
        <v>530</v>
      </c>
      <c r="G182" s="36"/>
      <c r="H182" s="42">
        <v>1</v>
      </c>
      <c r="I182" s="42"/>
      <c r="J182" s="2"/>
      <c r="K182" s="2">
        <f>PRODUCT(H182,71250)</f>
        <v>71250</v>
      </c>
      <c r="L182" s="2"/>
    </row>
    <row r="183" spans="1:12" ht="12.75">
      <c r="A183" s="85" t="s">
        <v>1299</v>
      </c>
      <c r="B183" s="2" t="s">
        <v>981</v>
      </c>
      <c r="C183" s="2" t="s">
        <v>1316</v>
      </c>
      <c r="D183" s="2" t="s">
        <v>24</v>
      </c>
      <c r="E183" s="2" t="s">
        <v>987</v>
      </c>
      <c r="F183" s="2" t="s">
        <v>1640</v>
      </c>
      <c r="G183" s="36"/>
      <c r="H183" s="42">
        <v>1</v>
      </c>
      <c r="I183" s="42"/>
      <c r="J183" s="2"/>
      <c r="K183" s="2">
        <f>PRODUCT(H183,71250)</f>
        <v>71250</v>
      </c>
      <c r="L183" s="2"/>
    </row>
    <row r="184" spans="1:12" ht="12.75">
      <c r="A184" s="85" t="s">
        <v>1300</v>
      </c>
      <c r="B184" s="2" t="s">
        <v>981</v>
      </c>
      <c r="C184" s="2" t="s">
        <v>1317</v>
      </c>
      <c r="D184" s="2" t="s">
        <v>20</v>
      </c>
      <c r="E184" s="2" t="s">
        <v>989</v>
      </c>
      <c r="F184" s="2" t="s">
        <v>687</v>
      </c>
      <c r="G184" s="36"/>
      <c r="H184" s="42">
        <v>1</v>
      </c>
      <c r="I184" s="42"/>
      <c r="J184" s="2"/>
      <c r="K184" s="2">
        <f>PRODUCT(H184,71250)</f>
        <v>71250</v>
      </c>
      <c r="L184" s="2"/>
    </row>
    <row r="185" spans="1:12" ht="12.75">
      <c r="A185" s="85" t="s">
        <v>1304</v>
      </c>
      <c r="B185" s="2" t="s">
        <v>981</v>
      </c>
      <c r="C185" s="2" t="s">
        <v>1321</v>
      </c>
      <c r="D185" s="2" t="s">
        <v>20</v>
      </c>
      <c r="E185" s="2" t="s">
        <v>1002</v>
      </c>
      <c r="F185" s="2" t="s">
        <v>572</v>
      </c>
      <c r="G185" s="36"/>
      <c r="H185" s="42">
        <v>1</v>
      </c>
      <c r="I185" s="42"/>
      <c r="J185" s="2"/>
      <c r="K185" s="2">
        <f>PRODUCT(H185,71250)</f>
        <v>71250</v>
      </c>
      <c r="L185" s="2"/>
    </row>
    <row r="186" spans="1:12" ht="12.75">
      <c r="A186" s="85" t="s">
        <v>1310</v>
      </c>
      <c r="B186" s="2" t="s">
        <v>981</v>
      </c>
      <c r="C186" s="2" t="s">
        <v>1327</v>
      </c>
      <c r="D186" s="2" t="s">
        <v>20</v>
      </c>
      <c r="E186" s="2" t="s">
        <v>1020</v>
      </c>
      <c r="F186" s="2" t="s">
        <v>687</v>
      </c>
      <c r="G186" s="36"/>
      <c r="H186" s="42">
        <v>1</v>
      </c>
      <c r="I186" s="42"/>
      <c r="J186" s="2"/>
      <c r="K186" s="2">
        <f>PRODUCT(H186,71250)</f>
        <v>71250</v>
      </c>
      <c r="L186" s="2"/>
    </row>
    <row r="187" spans="1:12" ht="12.75">
      <c r="A187" s="85" t="s">
        <v>1311</v>
      </c>
      <c r="B187" s="2" t="s">
        <v>981</v>
      </c>
      <c r="C187" s="2" t="s">
        <v>1328</v>
      </c>
      <c r="D187" s="2" t="s">
        <v>20</v>
      </c>
      <c r="E187" s="2" t="s">
        <v>1022</v>
      </c>
      <c r="F187" s="2" t="s">
        <v>432</v>
      </c>
      <c r="G187" s="36">
        <v>1</v>
      </c>
      <c r="H187" s="42"/>
      <c r="I187" s="42"/>
      <c r="J187" s="2">
        <f>PRODUCT(G187,31250)</f>
        <v>31250</v>
      </c>
      <c r="K187" s="2"/>
      <c r="L187" s="2"/>
    </row>
    <row r="188" spans="1:12" ht="12.75">
      <c r="A188" s="85" t="s">
        <v>1312</v>
      </c>
      <c r="B188" s="2" t="s">
        <v>981</v>
      </c>
      <c r="C188" s="2" t="s">
        <v>1329</v>
      </c>
      <c r="D188" s="2" t="s">
        <v>20</v>
      </c>
      <c r="E188" s="2" t="s">
        <v>1024</v>
      </c>
      <c r="F188" s="2" t="s">
        <v>432</v>
      </c>
      <c r="G188" s="36">
        <v>1</v>
      </c>
      <c r="H188" s="42"/>
      <c r="I188" s="42"/>
      <c r="J188" s="2">
        <f>PRODUCT(G188,31250)</f>
        <v>31250</v>
      </c>
      <c r="K188" s="2"/>
      <c r="L188" s="2"/>
    </row>
    <row r="189" spans="1:12" ht="12.75">
      <c r="A189" s="85" t="s">
        <v>1345</v>
      </c>
      <c r="B189" s="2" t="s">
        <v>981</v>
      </c>
      <c r="C189" s="2" t="s">
        <v>1334</v>
      </c>
      <c r="D189" s="2" t="s">
        <v>20</v>
      </c>
      <c r="E189" s="2" t="s">
        <v>1039</v>
      </c>
      <c r="F189" s="2" t="s">
        <v>558</v>
      </c>
      <c r="G189" s="36"/>
      <c r="H189" s="42">
        <v>1</v>
      </c>
      <c r="I189" s="42"/>
      <c r="J189" s="2"/>
      <c r="K189" s="2">
        <f>PRODUCT(H189,71250)</f>
        <v>71250</v>
      </c>
      <c r="L189" s="2"/>
    </row>
    <row r="190" spans="7:12" ht="12.75">
      <c r="G190" s="36"/>
      <c r="H190" s="36"/>
      <c r="I190" s="36"/>
      <c r="J190" s="2"/>
      <c r="K190" s="2"/>
      <c r="L190" s="2"/>
    </row>
    <row r="191" spans="1:12" ht="12.75">
      <c r="A191" s="81" t="s">
        <v>1622</v>
      </c>
      <c r="B191" s="10" t="s">
        <v>1658</v>
      </c>
      <c r="C191" s="10" t="s">
        <v>1652</v>
      </c>
      <c r="D191" s="10" t="s">
        <v>20</v>
      </c>
      <c r="E191" s="2" t="s">
        <v>1746</v>
      </c>
      <c r="F191" s="4" t="s">
        <v>1809</v>
      </c>
      <c r="G191" s="44"/>
      <c r="H191" s="36">
        <v>1</v>
      </c>
      <c r="I191" s="36"/>
      <c r="J191" s="2"/>
      <c r="K191" s="2">
        <v>71250</v>
      </c>
      <c r="L191" s="2"/>
    </row>
    <row r="192" spans="2:12" ht="12.75">
      <c r="B192" s="10"/>
      <c r="C192" s="10"/>
      <c r="D192" s="10"/>
      <c r="E192" s="10"/>
      <c r="F192" s="10"/>
      <c r="G192" s="44"/>
      <c r="H192" s="36"/>
      <c r="I192" s="36"/>
      <c r="J192" s="2"/>
      <c r="K192" s="2"/>
      <c r="L192" s="2"/>
    </row>
    <row r="193" spans="1:12" ht="12.75">
      <c r="A193" s="81" t="s">
        <v>1625</v>
      </c>
      <c r="B193" s="10" t="s">
        <v>1659</v>
      </c>
      <c r="C193" s="10" t="s">
        <v>1655</v>
      </c>
      <c r="D193" s="10" t="s">
        <v>20</v>
      </c>
      <c r="E193" s="2" t="s">
        <v>1751</v>
      </c>
      <c r="F193" s="2" t="s">
        <v>432</v>
      </c>
      <c r="G193" s="44">
        <v>1</v>
      </c>
      <c r="H193" s="36"/>
      <c r="I193" s="36"/>
      <c r="J193" s="2">
        <f>PRODUCT(G193,31250)</f>
        <v>31250</v>
      </c>
      <c r="K193" s="2"/>
      <c r="L193" s="2"/>
    </row>
    <row r="194" spans="1:12" ht="12.75">
      <c r="A194" s="81" t="s">
        <v>1643</v>
      </c>
      <c r="B194" s="10" t="s">
        <v>1659</v>
      </c>
      <c r="C194" s="2" t="s">
        <v>1754</v>
      </c>
      <c r="D194" s="2" t="s">
        <v>20</v>
      </c>
      <c r="E194" s="2" t="s">
        <v>1756</v>
      </c>
      <c r="F194" s="2" t="s">
        <v>432</v>
      </c>
      <c r="G194" s="44">
        <v>1</v>
      </c>
      <c r="H194" s="36"/>
      <c r="I194" s="36"/>
      <c r="J194" s="2">
        <f>PRODUCT(G194,31250)</f>
        <v>31250</v>
      </c>
      <c r="K194" s="2"/>
      <c r="L194" s="2"/>
    </row>
    <row r="195" spans="2:12" ht="12.75">
      <c r="B195" s="9"/>
      <c r="C195" s="9"/>
      <c r="D195" s="9"/>
      <c r="E195" s="9"/>
      <c r="F195" s="9"/>
      <c r="G195" s="45"/>
      <c r="H195" s="36"/>
      <c r="I195" s="36"/>
      <c r="J195" s="2"/>
      <c r="K195" s="2"/>
      <c r="L195" s="2"/>
    </row>
    <row r="196" spans="1:12" ht="12.75">
      <c r="A196" s="87" t="s">
        <v>1646</v>
      </c>
      <c r="B196" s="4" t="s">
        <v>1665</v>
      </c>
      <c r="C196" s="4" t="s">
        <v>1671</v>
      </c>
      <c r="D196" s="4" t="s">
        <v>1672</v>
      </c>
      <c r="E196" s="4" t="s">
        <v>1668</v>
      </c>
      <c r="F196" s="4"/>
      <c r="G196" s="42"/>
      <c r="H196" s="36"/>
      <c r="I196" s="36"/>
      <c r="J196" s="2"/>
      <c r="K196" s="2"/>
      <c r="L196" s="2"/>
    </row>
    <row r="197" spans="7:12" ht="12.75">
      <c r="G197" s="2"/>
      <c r="H197" s="2"/>
      <c r="I197" s="2"/>
      <c r="J197" s="2"/>
      <c r="K197" s="2"/>
      <c r="L197" s="2"/>
    </row>
    <row r="198" spans="1:12" ht="12" customHeight="1">
      <c r="A198" s="356" t="s">
        <v>1699</v>
      </c>
      <c r="B198" s="357"/>
      <c r="C198" s="357"/>
      <c r="D198" s="357"/>
      <c r="E198" s="357"/>
      <c r="F198" s="358"/>
      <c r="G198" s="97">
        <f aca="true" t="shared" si="9" ref="G198:L198">SUM(G12:G197)</f>
        <v>55</v>
      </c>
      <c r="H198" s="97">
        <f t="shared" si="9"/>
        <v>105</v>
      </c>
      <c r="I198" s="98">
        <f t="shared" si="9"/>
        <v>6.5</v>
      </c>
      <c r="J198" s="106">
        <f t="shared" si="9"/>
        <v>1718750</v>
      </c>
      <c r="K198" s="106">
        <f t="shared" si="9"/>
        <v>7481250</v>
      </c>
      <c r="L198" s="106">
        <f t="shared" si="9"/>
        <v>2762500</v>
      </c>
    </row>
    <row r="199" s="5" customFormat="1" ht="12.75" customHeight="1"/>
    <row r="200" s="5" customFormat="1" ht="12.75" customHeight="1"/>
    <row r="201" s="5" customFormat="1" ht="12" customHeight="1">
      <c r="J201" s="119"/>
    </row>
    <row r="202" s="5" customFormat="1" ht="11.25" customHeight="1" hidden="1"/>
    <row r="203" s="5" customFormat="1" ht="11.25" customHeight="1" hidden="1"/>
    <row r="204" spans="10:11" s="5" customFormat="1" ht="11.25" customHeight="1">
      <c r="J204" s="119"/>
      <c r="K204" s="119"/>
    </row>
    <row r="205" spans="8:10" s="5" customFormat="1" ht="11.25" customHeight="1">
      <c r="H205" s="119"/>
      <c r="J205" s="119"/>
    </row>
    <row r="206" s="5" customFormat="1" ht="11.25" customHeight="1">
      <c r="H206" s="119"/>
    </row>
    <row r="207" s="5" customFormat="1" ht="11.25" customHeight="1">
      <c r="H207" s="119"/>
    </row>
    <row r="208" s="5" customFormat="1" ht="11.25" customHeight="1"/>
    <row r="209" s="5" customFormat="1" ht="11.25" customHeight="1"/>
    <row r="210" s="5" customFormat="1" ht="11.25" customHeight="1"/>
    <row r="211" s="5" customFormat="1" ht="11.25" customHeight="1"/>
    <row r="212" s="5" customFormat="1" ht="11.25" customHeight="1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 customHeight="1"/>
    <row r="252" s="5" customFormat="1" ht="12.75" customHeight="1"/>
    <row r="253" s="5" customFormat="1" ht="12.75" customHeight="1"/>
    <row r="254" s="5" customFormat="1" ht="12.75" customHeight="1"/>
    <row r="255" s="5" customFormat="1" ht="12.75" customHeight="1"/>
    <row r="256" s="5" customFormat="1" ht="12.75" customHeight="1"/>
    <row r="257" s="5" customFormat="1" ht="12.75" customHeight="1"/>
    <row r="258" s="5" customFormat="1" ht="12.75" customHeight="1"/>
    <row r="259" s="5" customFormat="1" ht="12.75" customHeight="1"/>
    <row r="260" s="5" customFormat="1" ht="12.75" customHeight="1"/>
    <row r="261" s="5" customFormat="1" ht="12.75" customHeight="1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pans="1:6" ht="12.75">
      <c r="A529" s="5"/>
      <c r="B529" s="5"/>
      <c r="C529" s="5"/>
      <c r="D529" s="5"/>
      <c r="E529" s="5"/>
      <c r="F529" s="5"/>
    </row>
  </sheetData>
  <sheetProtection/>
  <mergeCells count="14">
    <mergeCell ref="C2:L2"/>
    <mergeCell ref="C4:L4"/>
    <mergeCell ref="C6:C10"/>
    <mergeCell ref="J6:L8"/>
    <mergeCell ref="G6:I8"/>
    <mergeCell ref="I9:I10"/>
    <mergeCell ref="E6:E10"/>
    <mergeCell ref="D6:D10"/>
    <mergeCell ref="A198:F198"/>
    <mergeCell ref="A6:A10"/>
    <mergeCell ref="F6:F10"/>
    <mergeCell ref="G9:G10"/>
    <mergeCell ref="B6:B10"/>
    <mergeCell ref="H9:H10"/>
  </mergeCells>
  <printOptions horizontalCentered="1" vertic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&amp;C&amp;"Arial,Félkövér"M.6.&amp;"Arial,Normál" Balaton -nagybereki belvízrendszer csatornahálózat műtárgyainak fenntartási költségei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Tomisa Dorina</dc:creator>
  <cp:keywords/>
  <dc:description/>
  <cp:lastModifiedBy>vollzohu</cp:lastModifiedBy>
  <cp:lastPrinted>2016-04-21T06:40:34Z</cp:lastPrinted>
  <dcterms:created xsi:type="dcterms:W3CDTF">2010-03-10T16:05:30Z</dcterms:created>
  <dcterms:modified xsi:type="dcterms:W3CDTF">2016-04-21T08:36:07Z</dcterms:modified>
  <cp:category/>
  <cp:version/>
  <cp:contentType/>
  <cp:contentStatus/>
</cp:coreProperties>
</file>